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d.docs.live.net/7c983ff006171d36/"/>
    </mc:Choice>
  </mc:AlternateContent>
  <xr:revisionPtr revIDLastSave="141" documentId="7128EC8D40E52C66A8589D786B96947416DA95D5" xr6:coauthVersionLast="43" xr6:coauthVersionMax="43" xr10:uidLastSave="{85B4602A-ED97-4769-B2E7-51E602E7ADD9}"/>
  <bookViews>
    <workbookView xWindow="-120" yWindow="-120" windowWidth="20730" windowHeight="11160" xr2:uid="{00000000-000D-0000-FFFF-FFFF00000000}"/>
  </bookViews>
  <sheets>
    <sheet name="Ranking" sheetId="1" r:id="rId1"/>
    <sheet name="Ranking %" sheetId="4" r:id="rId2"/>
    <sheet name="Analysis" sheetId="2" r:id="rId3"/>
  </sheets>
  <definedNames>
    <definedName name="_xlnm.Print_Area" localSheetId="0">Ranking!$AF$1:$AR$35</definedName>
    <definedName name="_xlnm.Print_Area" localSheetId="1">'Ranking %'!$AF$1:$AR$35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4" l="1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 l="1"/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AK2" i="4" l="1"/>
  <c r="AF2" i="4"/>
  <c r="AK23" i="4"/>
  <c r="AK31" i="4"/>
  <c r="AK22" i="4"/>
  <c r="AK16" i="4"/>
  <c r="AP2" i="1"/>
  <c r="AO2" i="1"/>
  <c r="AK2" i="1"/>
  <c r="AJ2" i="1"/>
  <c r="AG2" i="1"/>
  <c r="AF2" i="1"/>
  <c r="AB2" i="1"/>
  <c r="AC2" i="1"/>
  <c r="AB35" i="1"/>
  <c r="AB34" i="1"/>
  <c r="AB33" i="1"/>
  <c r="AB32" i="1"/>
  <c r="AB31" i="1"/>
  <c r="AB30" i="1"/>
  <c r="AB29" i="1"/>
  <c r="AB25" i="1"/>
  <c r="AB28" i="1"/>
  <c r="AB27" i="1"/>
  <c r="AB26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C35" i="1"/>
  <c r="AD35" i="1" s="1"/>
  <c r="AE35" i="1" s="1"/>
  <c r="AC34" i="1"/>
  <c r="AD34" i="1" s="1"/>
  <c r="AE34" i="1" s="1"/>
  <c r="AC33" i="1"/>
  <c r="AD33" i="1" s="1"/>
  <c r="AE33" i="1" s="1"/>
  <c r="AC32" i="1"/>
  <c r="AD32" i="1" s="1"/>
  <c r="AE32" i="1" s="1"/>
  <c r="AC31" i="1"/>
  <c r="AD31" i="1" s="1"/>
  <c r="AE31" i="1" s="1"/>
  <c r="AC30" i="1"/>
  <c r="AD30" i="1" s="1"/>
  <c r="AE30" i="1" s="1"/>
  <c r="AC29" i="1"/>
  <c r="AD29" i="1" s="1"/>
  <c r="AE29" i="1" s="1"/>
  <c r="AC25" i="1"/>
  <c r="AD25" i="1" s="1"/>
  <c r="AE25" i="1" s="1"/>
  <c r="AC28" i="1"/>
  <c r="AD28" i="1" s="1"/>
  <c r="AE28" i="1" s="1"/>
  <c r="AC27" i="1"/>
  <c r="AD27" i="1" s="1"/>
  <c r="AE27" i="1" s="1"/>
  <c r="AC26" i="1"/>
  <c r="AD26" i="1" s="1"/>
  <c r="AE26" i="1" s="1"/>
  <c r="AC24" i="1"/>
  <c r="AD24" i="1" s="1"/>
  <c r="AE24" i="1" s="1"/>
  <c r="AC23" i="1"/>
  <c r="AD23" i="1" s="1"/>
  <c r="AE23" i="1" s="1"/>
  <c r="AC22" i="1"/>
  <c r="AD22" i="1" s="1"/>
  <c r="AE22" i="1" s="1"/>
  <c r="AC21" i="1"/>
  <c r="AD21" i="1" s="1"/>
  <c r="AE21" i="1" s="1"/>
  <c r="AC20" i="1"/>
  <c r="AD20" i="1" s="1"/>
  <c r="AE20" i="1" s="1"/>
  <c r="AC19" i="1"/>
  <c r="AD19" i="1" s="1"/>
  <c r="AE19" i="1" s="1"/>
  <c r="AC18" i="1"/>
  <c r="AD18" i="1" s="1"/>
  <c r="AE18" i="1" s="1"/>
  <c r="AC17" i="1"/>
  <c r="AD17" i="1" s="1"/>
  <c r="AE17" i="1" s="1"/>
  <c r="AC16" i="1"/>
  <c r="AD16" i="1" s="1"/>
  <c r="AE16" i="1" s="1"/>
  <c r="AC15" i="1"/>
  <c r="AD15" i="1" s="1"/>
  <c r="AE15" i="1" s="1"/>
  <c r="AC14" i="1"/>
  <c r="AD14" i="1" s="1"/>
  <c r="AE14" i="1" s="1"/>
  <c r="AC13" i="1"/>
  <c r="AD13" i="1" s="1"/>
  <c r="AE13" i="1" s="1"/>
  <c r="AC12" i="1"/>
  <c r="AD12" i="1" s="1"/>
  <c r="AE12" i="1" s="1"/>
  <c r="AC11" i="1"/>
  <c r="AD11" i="1" s="1"/>
  <c r="AE11" i="1" s="1"/>
  <c r="AC10" i="1"/>
  <c r="AD10" i="1" s="1"/>
  <c r="AE10" i="1" s="1"/>
  <c r="AC9" i="1"/>
  <c r="AD9" i="1" s="1"/>
  <c r="AE9" i="1" s="1"/>
  <c r="AC8" i="1"/>
  <c r="AD8" i="1" s="1"/>
  <c r="AE8" i="1" s="1"/>
  <c r="AC7" i="1"/>
  <c r="AD7" i="1" s="1"/>
  <c r="AE7" i="1" s="1"/>
  <c r="AC6" i="1"/>
  <c r="AC5" i="1"/>
  <c r="AD5" i="1" s="1"/>
  <c r="AE5" i="1" s="1"/>
  <c r="AC4" i="1"/>
  <c r="AD4" i="1" s="1"/>
  <c r="AE4" i="1" s="1"/>
  <c r="AP3" i="4"/>
  <c r="AP2" i="4"/>
  <c r="AJ2" i="4" s="1"/>
  <c r="C1" i="4"/>
  <c r="AD6" i="1" l="1"/>
  <c r="AE6" i="1" s="1"/>
  <c r="AK11" i="4"/>
  <c r="AK8" i="4"/>
  <c r="AK20" i="4"/>
  <c r="AK30" i="4"/>
  <c r="AK19" i="4"/>
  <c r="AK25" i="4"/>
  <c r="AK10" i="4"/>
  <c r="AK21" i="4"/>
  <c r="AK32" i="4"/>
  <c r="AK4" i="4"/>
  <c r="AK35" i="4"/>
  <c r="AK28" i="4"/>
  <c r="AK7" i="4"/>
  <c r="AK18" i="4"/>
  <c r="AK12" i="4"/>
  <c r="AK24" i="4"/>
  <c r="AK33" i="4"/>
  <c r="AK17" i="4"/>
  <c r="AB2" i="4"/>
  <c r="AG2" i="4" s="1"/>
  <c r="AO2" i="4"/>
  <c r="AK26" i="4"/>
  <c r="AK27" i="4"/>
  <c r="AK9" i="4"/>
  <c r="AK15" i="4"/>
  <c r="AK5" i="4"/>
  <c r="AK29" i="4"/>
  <c r="AK6" i="4"/>
  <c r="AK34" i="4"/>
  <c r="AK14" i="4"/>
  <c r="AK13" i="4"/>
  <c r="AC1" i="1"/>
  <c r="AB1" i="1"/>
  <c r="AP35" i="1"/>
  <c r="AP34" i="1"/>
  <c r="AP33" i="1"/>
  <c r="AP32" i="1"/>
  <c r="AP31" i="1"/>
  <c r="AP30" i="1"/>
  <c r="AP29" i="1"/>
  <c r="AP25" i="1"/>
  <c r="AP28" i="1"/>
  <c r="AP27" i="1"/>
  <c r="AP26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O35" i="1"/>
  <c r="AO34" i="1"/>
  <c r="AO33" i="1"/>
  <c r="AO32" i="1"/>
  <c r="AO31" i="1"/>
  <c r="AO30" i="1"/>
  <c r="AO29" i="1"/>
  <c r="AO25" i="1"/>
  <c r="AO28" i="1"/>
  <c r="AO27" i="1"/>
  <c r="AO26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J35" i="1"/>
  <c r="AJ34" i="1"/>
  <c r="AJ33" i="1"/>
  <c r="AJ32" i="1"/>
  <c r="AJ31" i="1"/>
  <c r="AJ30" i="1"/>
  <c r="AJ29" i="1"/>
  <c r="AJ25" i="1"/>
  <c r="AJ28" i="1"/>
  <c r="AJ27" i="1"/>
  <c r="AJ26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35" i="2"/>
  <c r="A11" i="2"/>
  <c r="AF10" i="4" l="1"/>
  <c r="AF6" i="4"/>
  <c r="AQ34" i="1"/>
  <c r="AR34" i="1" s="1"/>
  <c r="AQ11" i="1"/>
  <c r="AR11" i="1" s="1"/>
  <c r="AQ28" i="1"/>
  <c r="AR28" i="1" s="1"/>
  <c r="AQ10" i="1"/>
  <c r="AR10" i="1" s="1"/>
  <c r="AQ18" i="1"/>
  <c r="AR18" i="1" s="1"/>
  <c r="AQ27" i="1"/>
  <c r="AR27" i="1" s="1"/>
  <c r="AQ14" i="1"/>
  <c r="AR14" i="1" s="1"/>
  <c r="AQ30" i="1"/>
  <c r="AR30" i="1" s="1"/>
  <c r="AQ24" i="1"/>
  <c r="AR24" i="1" s="1"/>
  <c r="AQ26" i="1"/>
  <c r="AR26" i="1" s="1"/>
  <c r="AQ6" i="1"/>
  <c r="AR6" i="1" s="1"/>
  <c r="AQ22" i="1"/>
  <c r="AR22" i="1" s="1"/>
  <c r="AD1" i="1"/>
  <c r="AE1" i="1" s="1"/>
  <c r="AQ13" i="1"/>
  <c r="AR13" i="1" s="1"/>
  <c r="AQ7" i="1"/>
  <c r="AR7" i="1" s="1"/>
  <c r="AQ15" i="1"/>
  <c r="AR15" i="1" s="1"/>
  <c r="AQ23" i="1"/>
  <c r="AR23" i="1" s="1"/>
  <c r="AQ31" i="1"/>
  <c r="AR31" i="1" s="1"/>
  <c r="AQ17" i="1"/>
  <c r="AR17" i="1" s="1"/>
  <c r="AQ8" i="1"/>
  <c r="AR8" i="1" s="1"/>
  <c r="AQ32" i="1"/>
  <c r="AR32" i="1" s="1"/>
  <c r="AQ19" i="1"/>
  <c r="AR19" i="1" s="1"/>
  <c r="AQ35" i="1"/>
  <c r="AR35" i="1" s="1"/>
  <c r="AO1" i="1"/>
  <c r="AQ4" i="1"/>
  <c r="AR4" i="1" s="1"/>
  <c r="AQ20" i="1"/>
  <c r="AR20" i="1" s="1"/>
  <c r="AQ25" i="1"/>
  <c r="AR25" i="1" s="1"/>
  <c r="AQ16" i="1"/>
  <c r="AR16" i="1" s="1"/>
  <c r="AQ5" i="1"/>
  <c r="AR5" i="1" s="1"/>
  <c r="AQ21" i="1"/>
  <c r="AR21" i="1" s="1"/>
  <c r="AQ29" i="1"/>
  <c r="AR29" i="1" s="1"/>
  <c r="AP1" i="1"/>
  <c r="AQ33" i="1"/>
  <c r="AR33" i="1" s="1"/>
  <c r="AQ12" i="1"/>
  <c r="AR12" i="1" s="1"/>
  <c r="AQ9" i="1"/>
  <c r="AR9" i="1" s="1"/>
  <c r="AJ1" i="1"/>
  <c r="AP10" i="4" l="1"/>
  <c r="AJ10" i="4" s="1"/>
  <c r="AP6" i="4"/>
  <c r="AJ6" i="4" s="1"/>
  <c r="AF34" i="4"/>
  <c r="AB10" i="4"/>
  <c r="AG10" i="4" s="1"/>
  <c r="AO10" i="4"/>
  <c r="AF15" i="4"/>
  <c r="AF23" i="4"/>
  <c r="AB6" i="4"/>
  <c r="AG6" i="4" s="1"/>
  <c r="AO6" i="4"/>
  <c r="AQ1" i="1"/>
  <c r="AR1" i="1" s="1"/>
  <c r="AK35" i="1"/>
  <c r="AK34" i="1"/>
  <c r="AK33" i="1"/>
  <c r="AK32" i="1"/>
  <c r="AK31" i="1"/>
  <c r="AK30" i="1"/>
  <c r="AK29" i="1"/>
  <c r="AK25" i="1"/>
  <c r="AK28" i="1"/>
  <c r="AK27" i="1"/>
  <c r="AK26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C1" i="1"/>
  <c r="AF32" i="1"/>
  <c r="AG32" i="1"/>
  <c r="AF33" i="1"/>
  <c r="AG33" i="1"/>
  <c r="AF34" i="1"/>
  <c r="AG34" i="1"/>
  <c r="AF35" i="1"/>
  <c r="AG35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6" i="1"/>
  <c r="AG26" i="1"/>
  <c r="AF27" i="1"/>
  <c r="AG27" i="1"/>
  <c r="AF28" i="1"/>
  <c r="AG28" i="1"/>
  <c r="AF25" i="1"/>
  <c r="AG25" i="1"/>
  <c r="AF29" i="1"/>
  <c r="AG29" i="1"/>
  <c r="AF30" i="1"/>
  <c r="AG30" i="1"/>
  <c r="AF31" i="1"/>
  <c r="AG31" i="1"/>
  <c r="AG4" i="1"/>
  <c r="AF4" i="1"/>
  <c r="Z1" i="1"/>
  <c r="Z1" i="4" s="1"/>
  <c r="Y1" i="1"/>
  <c r="Y1" i="4" s="1"/>
  <c r="X1" i="1"/>
  <c r="X1" i="4" s="1"/>
  <c r="W1" i="1"/>
  <c r="W1" i="4" s="1"/>
  <c r="V1" i="1"/>
  <c r="V1" i="4" s="1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AP23" i="4" l="1"/>
  <c r="AJ23" i="4" s="1"/>
  <c r="AP15" i="4"/>
  <c r="AJ15" i="4" s="1"/>
  <c r="AP34" i="4"/>
  <c r="AJ34" i="4" s="1"/>
  <c r="AB23" i="4"/>
  <c r="AG23" i="4" s="1"/>
  <c r="AO23" i="4"/>
  <c r="AO15" i="4"/>
  <c r="AB15" i="4"/>
  <c r="AG15" i="4" s="1"/>
  <c r="AB34" i="4"/>
  <c r="AG34" i="4" s="1"/>
  <c r="AO34" i="4"/>
  <c r="AL9" i="1"/>
  <c r="AM9" i="1" s="1"/>
  <c r="AL28" i="1"/>
  <c r="AM28" i="1" s="1"/>
  <c r="AL19" i="1"/>
  <c r="AM19" i="1" s="1"/>
  <c r="AL11" i="1"/>
  <c r="AM11" i="1" s="1"/>
  <c r="AH29" i="1"/>
  <c r="AI29" i="1" s="1"/>
  <c r="AH26" i="1"/>
  <c r="AI26" i="1" s="1"/>
  <c r="AH21" i="1"/>
  <c r="AI21" i="1" s="1"/>
  <c r="AL17" i="1"/>
  <c r="AM17" i="1" s="1"/>
  <c r="AH13" i="1"/>
  <c r="AI13" i="1" s="1"/>
  <c r="AH9" i="1"/>
  <c r="AI9" i="1" s="1"/>
  <c r="AH5" i="1"/>
  <c r="AI5" i="1" s="1"/>
  <c r="AH32" i="1"/>
  <c r="AI32" i="1" s="1"/>
  <c r="AH4" i="1"/>
  <c r="AI4" i="1" s="1"/>
  <c r="AH25" i="1"/>
  <c r="AI25" i="1" s="1"/>
  <c r="AH24" i="1"/>
  <c r="AI24" i="1" s="1"/>
  <c r="AH20" i="1"/>
  <c r="AI20" i="1" s="1"/>
  <c r="AH16" i="1"/>
  <c r="AI16" i="1" s="1"/>
  <c r="AL4" i="1"/>
  <c r="AM4" i="1" s="1"/>
  <c r="AL12" i="1"/>
  <c r="AM12" i="1" s="1"/>
  <c r="AL20" i="1"/>
  <c r="AM20" i="1" s="1"/>
  <c r="AL25" i="1"/>
  <c r="AM25" i="1" s="1"/>
  <c r="AL33" i="1"/>
  <c r="AM33" i="1" s="1"/>
  <c r="AL5" i="1"/>
  <c r="AM5" i="1" s="1"/>
  <c r="AL13" i="1"/>
  <c r="AM13" i="1" s="1"/>
  <c r="AL21" i="1"/>
  <c r="AM21" i="1" s="1"/>
  <c r="AL29" i="1"/>
  <c r="AM29" i="1" s="1"/>
  <c r="AL6" i="1"/>
  <c r="AM6" i="1" s="1"/>
  <c r="AL14" i="1"/>
  <c r="AM14" i="1" s="1"/>
  <c r="AL22" i="1"/>
  <c r="AM22" i="1" s="1"/>
  <c r="AL30" i="1"/>
  <c r="AM30" i="1" s="1"/>
  <c r="AL7" i="1"/>
  <c r="AM7" i="1" s="1"/>
  <c r="AL8" i="1"/>
  <c r="AM8" i="1" s="1"/>
  <c r="AL16" i="1"/>
  <c r="AM16" i="1" s="1"/>
  <c r="AL24" i="1"/>
  <c r="AM24" i="1" s="1"/>
  <c r="AL32" i="1"/>
  <c r="AM32" i="1" s="1"/>
  <c r="AL23" i="1"/>
  <c r="AM23" i="1" s="1"/>
  <c r="AL31" i="1"/>
  <c r="AM31" i="1" s="1"/>
  <c r="AL15" i="1"/>
  <c r="AM15" i="1" s="1"/>
  <c r="AL10" i="1"/>
  <c r="AM10" i="1" s="1"/>
  <c r="AL18" i="1"/>
  <c r="AM18" i="1" s="1"/>
  <c r="AL27" i="1"/>
  <c r="AM27" i="1" s="1"/>
  <c r="AL34" i="1"/>
  <c r="AM34" i="1" s="1"/>
  <c r="AH12" i="1"/>
  <c r="AI12" i="1" s="1"/>
  <c r="AH8" i="1"/>
  <c r="AI8" i="1" s="1"/>
  <c r="AH35" i="1"/>
  <c r="AI35" i="1" s="1"/>
  <c r="AL26" i="1"/>
  <c r="AM26" i="1" s="1"/>
  <c r="AL35" i="1"/>
  <c r="AM35" i="1" s="1"/>
  <c r="AH30" i="1"/>
  <c r="AI30" i="1" s="1"/>
  <c r="AH27" i="1"/>
  <c r="AI27" i="1" s="1"/>
  <c r="AH22" i="1"/>
  <c r="AI22" i="1" s="1"/>
  <c r="AH18" i="1"/>
  <c r="AI18" i="1" s="1"/>
  <c r="AH14" i="1"/>
  <c r="AI14" i="1" s="1"/>
  <c r="AH10" i="1"/>
  <c r="AI10" i="1" s="1"/>
  <c r="AH6" i="1"/>
  <c r="AI6" i="1" s="1"/>
  <c r="AH33" i="1"/>
  <c r="AI33" i="1" s="1"/>
  <c r="AH17" i="1"/>
  <c r="AI17" i="1" s="1"/>
  <c r="AH31" i="1"/>
  <c r="AI31" i="1" s="1"/>
  <c r="AH28" i="1"/>
  <c r="AI28" i="1" s="1"/>
  <c r="AH23" i="1"/>
  <c r="AI23" i="1" s="1"/>
  <c r="AH19" i="1"/>
  <c r="AI19" i="1" s="1"/>
  <c r="AH15" i="1"/>
  <c r="AI15" i="1" s="1"/>
  <c r="AH11" i="1"/>
  <c r="AI11" i="1" s="1"/>
  <c r="AH7" i="1"/>
  <c r="AI7" i="1" s="1"/>
  <c r="AH34" i="1"/>
  <c r="AI34" i="1" s="1"/>
  <c r="AK1" i="1"/>
  <c r="AG1" i="1"/>
  <c r="AG1" i="4" s="1"/>
  <c r="AF1" i="1"/>
  <c r="AF1" i="4" s="1"/>
  <c r="AL1" i="1" l="1"/>
  <c r="AM1" i="1" s="1"/>
  <c r="AH1" i="1"/>
  <c r="AI1" i="1" s="1"/>
  <c r="E1" i="4"/>
  <c r="AP33" i="4" l="1"/>
  <c r="AJ33" i="4"/>
  <c r="AP35" i="4"/>
  <c r="AJ35" i="4"/>
  <c r="AP32" i="4"/>
  <c r="AJ32" i="4"/>
  <c r="AG19" i="4"/>
  <c r="AP19" i="4"/>
  <c r="AG5" i="4"/>
  <c r="AP5" i="4"/>
  <c r="AP8" i="4"/>
  <c r="AJ8" i="4"/>
  <c r="AP4" i="4"/>
  <c r="AG24" i="4"/>
  <c r="AP24" i="4"/>
  <c r="AJ24" i="4"/>
  <c r="AG16" i="4"/>
  <c r="AP16" i="4"/>
  <c r="AJ16" i="4"/>
  <c r="AJ5" i="4"/>
  <c r="AJ19" i="4"/>
  <c r="AB19" i="4"/>
  <c r="AO19" i="4"/>
  <c r="AG29" i="4"/>
  <c r="AP29" i="4"/>
  <c r="AJ29" i="4"/>
  <c r="AB29" i="4"/>
  <c r="AO29" i="4"/>
  <c r="AO5" i="4"/>
  <c r="AB5" i="4"/>
  <c r="AP14" i="4"/>
  <c r="AJ14" i="4"/>
  <c r="AO14" i="4"/>
  <c r="AB14" i="4"/>
  <c r="AG14" i="4" s="1"/>
  <c r="AG30" i="4"/>
  <c r="AP30" i="4"/>
  <c r="AJ30" i="4"/>
  <c r="AP22" i="4"/>
  <c r="AJ22" i="4"/>
  <c r="AO8" i="4"/>
  <c r="AB8" i="4"/>
  <c r="AG8" i="4" s="1"/>
  <c r="AG31" i="4"/>
  <c r="AP31" i="4"/>
  <c r="AJ31" i="4"/>
  <c r="AP20" i="4"/>
  <c r="AJ20" i="4"/>
  <c r="AO20" i="4"/>
  <c r="AB20" i="4"/>
  <c r="AG20" i="4" s="1"/>
  <c r="AP28" i="4"/>
  <c r="AJ28" i="4"/>
  <c r="AF24" i="4"/>
  <c r="AF16" i="4"/>
  <c r="AF26" i="4"/>
  <c r="AG13" i="4"/>
  <c r="AF13" i="4"/>
  <c r="AF19" i="4"/>
  <c r="AP9" i="4"/>
  <c r="AF18" i="4"/>
  <c r="AP13" i="4"/>
  <c r="AJ13" i="4"/>
  <c r="AJ4" i="4"/>
  <c r="AF12" i="4"/>
  <c r="AP18" i="4"/>
  <c r="AJ18" i="4"/>
  <c r="AP21" i="4"/>
  <c r="AJ21" i="4"/>
  <c r="AO21" i="4"/>
  <c r="AB21" i="4"/>
  <c r="AG21" i="4" s="1"/>
  <c r="AF33" i="4"/>
  <c r="AB32" i="4"/>
  <c r="AG32" i="4" s="1"/>
  <c r="AO32" i="4"/>
  <c r="AF5" i="4"/>
  <c r="AO16" i="4"/>
  <c r="AB16" i="4"/>
  <c r="AF30" i="4"/>
  <c r="AG11" i="4"/>
  <c r="AP11" i="4"/>
  <c r="AP27" i="4"/>
  <c r="AF22" i="4"/>
  <c r="AF4" i="4"/>
  <c r="AF9" i="4"/>
  <c r="AG17" i="4"/>
  <c r="AP17" i="4"/>
  <c r="AJ17" i="4"/>
  <c r="AO33" i="4"/>
  <c r="AB33" i="4"/>
  <c r="AG33" i="4" s="1"/>
  <c r="AO31" i="4"/>
  <c r="AB31" i="4"/>
  <c r="AO28" i="4"/>
  <c r="AB28" i="4"/>
  <c r="AG28" i="4" s="1"/>
  <c r="AB35" i="4"/>
  <c r="AG35" i="4" s="1"/>
  <c r="AO35" i="4"/>
  <c r="AJ27" i="4"/>
  <c r="AF25" i="4"/>
  <c r="AF8" i="4"/>
  <c r="AF7" i="4"/>
  <c r="AF31" i="4"/>
  <c r="AF28" i="4"/>
  <c r="AB4" i="4"/>
  <c r="AG4" i="4" s="1"/>
  <c r="AO4" i="4"/>
  <c r="AF21" i="4"/>
  <c r="AF27" i="4"/>
  <c r="AJ11" i="4"/>
  <c r="AJ9" i="4"/>
  <c r="AO9" i="4"/>
  <c r="AB9" i="4"/>
  <c r="AG9" i="4" s="1"/>
  <c r="AP25" i="4"/>
  <c r="AJ25" i="4"/>
  <c r="AB25" i="4"/>
  <c r="AG25" i="4" s="1"/>
  <c r="AO25" i="4"/>
  <c r="AO30" i="4"/>
  <c r="AB30" i="4"/>
  <c r="AP7" i="4"/>
  <c r="AJ7" i="4"/>
  <c r="AO7" i="4"/>
  <c r="AB7" i="4"/>
  <c r="AG7" i="4" s="1"/>
  <c r="AH7" i="4" s="1"/>
  <c r="AI7" i="4" s="1"/>
  <c r="AO22" i="4"/>
  <c r="AB22" i="4"/>
  <c r="AG22" i="4" s="1"/>
  <c r="AP26" i="4"/>
  <c r="AJ26" i="4"/>
  <c r="AO18" i="4"/>
  <c r="AB18" i="4"/>
  <c r="AG18" i="4" s="1"/>
  <c r="AH18" i="4" s="1"/>
  <c r="AI18" i="4" s="1"/>
  <c r="AO24" i="4"/>
  <c r="AB24" i="4"/>
  <c r="AB11" i="4"/>
  <c r="AO11" i="4"/>
  <c r="AF20" i="4"/>
  <c r="AF35" i="4"/>
  <c r="AF29" i="4"/>
  <c r="AF17" i="4"/>
  <c r="AP12" i="4"/>
  <c r="AJ12" i="4"/>
  <c r="AO13" i="4"/>
  <c r="AB13" i="4"/>
  <c r="AB27" i="4"/>
  <c r="AG27" i="4" s="1"/>
  <c r="AO27" i="4"/>
  <c r="AB12" i="4"/>
  <c r="AG12" i="4" s="1"/>
  <c r="AO12" i="4"/>
  <c r="AB26" i="4"/>
  <c r="AG26" i="4" s="1"/>
  <c r="AH26" i="4" s="1"/>
  <c r="AI26" i="4" s="1"/>
  <c r="AO26" i="4"/>
  <c r="AO17" i="4"/>
  <c r="AB17" i="4"/>
  <c r="AF32" i="4"/>
  <c r="AF14" i="4"/>
  <c r="AF11" i="4"/>
  <c r="AC29" i="4"/>
  <c r="AC5" i="4"/>
  <c r="AC15" i="4"/>
  <c r="AD15" i="4" s="1"/>
  <c r="AE15" i="4" s="1"/>
  <c r="AH15" i="4" s="1"/>
  <c r="AI15" i="4" s="1"/>
  <c r="AL15" i="4" s="1"/>
  <c r="AM15" i="4" s="1"/>
  <c r="AQ15" i="4" s="1"/>
  <c r="AR15" i="4" s="1"/>
  <c r="AC31" i="4"/>
  <c r="AC4" i="4"/>
  <c r="AC27" i="4"/>
  <c r="AD27" i="4" s="1"/>
  <c r="AE27" i="4" s="1"/>
  <c r="AC18" i="4"/>
  <c r="AD18" i="4" s="1"/>
  <c r="AE18" i="4" s="1"/>
  <c r="AC20" i="4"/>
  <c r="AC23" i="4"/>
  <c r="AD23" i="4" s="1"/>
  <c r="AE23" i="4" s="1"/>
  <c r="AH23" i="4" s="1"/>
  <c r="AI23" i="4" s="1"/>
  <c r="AL23" i="4" s="1"/>
  <c r="AM23" i="4" s="1"/>
  <c r="AQ23" i="4" s="1"/>
  <c r="AR23" i="4" s="1"/>
  <c r="AC28" i="4"/>
  <c r="AC34" i="4"/>
  <c r="AD34" i="4" s="1"/>
  <c r="AE34" i="4" s="1"/>
  <c r="AH34" i="4" s="1"/>
  <c r="AI34" i="4" s="1"/>
  <c r="AL34" i="4" s="1"/>
  <c r="AM34" i="4" s="1"/>
  <c r="AQ34" i="4" s="1"/>
  <c r="AR34" i="4" s="1"/>
  <c r="AC16" i="4"/>
  <c r="AC26" i="4"/>
  <c r="AC12" i="4"/>
  <c r="AC14" i="4"/>
  <c r="AC22" i="4"/>
  <c r="AC33" i="4"/>
  <c r="AD33" i="4" s="1"/>
  <c r="AE33" i="4" s="1"/>
  <c r="AC32" i="4"/>
  <c r="AC10" i="4"/>
  <c r="AD10" i="4" s="1"/>
  <c r="AE10" i="4" s="1"/>
  <c r="AH10" i="4" s="1"/>
  <c r="AI10" i="4" s="1"/>
  <c r="AL10" i="4" s="1"/>
  <c r="AM10" i="4" s="1"/>
  <c r="AQ10" i="4" s="1"/>
  <c r="AR10" i="4" s="1"/>
  <c r="AC17" i="4"/>
  <c r="AC11" i="4"/>
  <c r="AC30" i="4"/>
  <c r="AC6" i="4"/>
  <c r="AD6" i="4" s="1"/>
  <c r="AE6" i="4" s="1"/>
  <c r="AH6" i="4" s="1"/>
  <c r="AI6" i="4" s="1"/>
  <c r="AL6" i="4" s="1"/>
  <c r="AM6" i="4" s="1"/>
  <c r="AQ6" i="4" s="1"/>
  <c r="AR6" i="4" s="1"/>
  <c r="AC24" i="4"/>
  <c r="AC35" i="4"/>
  <c r="AC21" i="4"/>
  <c r="AC8" i="4"/>
  <c r="AD8" i="4" s="1"/>
  <c r="AE8" i="4" s="1"/>
  <c r="AC19" i="4"/>
  <c r="AC9" i="4"/>
  <c r="AD9" i="4" s="1"/>
  <c r="AE9" i="4" s="1"/>
  <c r="AC25" i="4"/>
  <c r="AD25" i="4" s="1"/>
  <c r="AE25" i="4" s="1"/>
  <c r="AC13" i="4"/>
  <c r="AC2" i="4"/>
  <c r="AC7" i="4"/>
  <c r="AD28" i="4" l="1"/>
  <c r="AE28" i="4" s="1"/>
  <c r="AD5" i="4"/>
  <c r="AE5" i="4" s="1"/>
  <c r="AD11" i="4"/>
  <c r="AE11" i="4" s="1"/>
  <c r="AH9" i="4"/>
  <c r="AI9" i="4" s="1"/>
  <c r="AD16" i="4"/>
  <c r="AE16" i="4" s="1"/>
  <c r="AD35" i="4"/>
  <c r="AE35" i="4" s="1"/>
  <c r="AD26" i="4"/>
  <c r="AE26" i="4" s="1"/>
  <c r="AD4" i="4"/>
  <c r="AE4" i="4" s="1"/>
  <c r="AH22" i="4"/>
  <c r="AI22" i="4" s="1"/>
  <c r="AD29" i="4"/>
  <c r="AE29" i="4" s="1"/>
  <c r="AH27" i="4"/>
  <c r="AI27" i="4" s="1"/>
  <c r="AH5" i="4"/>
  <c r="AI5" i="4" s="1"/>
  <c r="AH4" i="4"/>
  <c r="AI4" i="4" s="1"/>
  <c r="AD30" i="4"/>
  <c r="AE30" i="4" s="1"/>
  <c r="AH35" i="4"/>
  <c r="AI35" i="4" s="1"/>
  <c r="AL18" i="4"/>
  <c r="AM18" i="4" s="1"/>
  <c r="AD21" i="4"/>
  <c r="AE21" i="4" s="1"/>
  <c r="AD7" i="4"/>
  <c r="AE7" i="4" s="1"/>
  <c r="AD24" i="4"/>
  <c r="AE24" i="4" s="1"/>
  <c r="AH16" i="4"/>
  <c r="AI16" i="4" s="1"/>
  <c r="AD20" i="4"/>
  <c r="AE20" i="4" s="1"/>
  <c r="AD31" i="4"/>
  <c r="AE31" i="4" s="1"/>
  <c r="AH25" i="4"/>
  <c r="AI25" i="4" s="1"/>
  <c r="AL25" i="4" s="1"/>
  <c r="AM25" i="4" s="1"/>
  <c r="AD19" i="4"/>
  <c r="AE19" i="4" s="1"/>
  <c r="AD17" i="4"/>
  <c r="AE17" i="4" s="1"/>
  <c r="AD14" i="4"/>
  <c r="AE14" i="4" s="1"/>
  <c r="AD22" i="4"/>
  <c r="AE22" i="4" s="1"/>
  <c r="AD32" i="4"/>
  <c r="AE32" i="4" s="1"/>
  <c r="AH28" i="4"/>
  <c r="AI28" i="4" s="1"/>
  <c r="AH32" i="4"/>
  <c r="AI32" i="4" s="1"/>
  <c r="AH8" i="4"/>
  <c r="AI8" i="4" s="1"/>
  <c r="AL8" i="4" s="1"/>
  <c r="AM8" i="4" s="1"/>
  <c r="AH11" i="4"/>
  <c r="AI11" i="4" s="1"/>
  <c r="AL11" i="4" s="1"/>
  <c r="AM11" i="4" s="1"/>
  <c r="AH21" i="4"/>
  <c r="AI21" i="4" s="1"/>
  <c r="AH29" i="4"/>
  <c r="AI29" i="4" s="1"/>
  <c r="AH30" i="4"/>
  <c r="AI30" i="4" s="1"/>
  <c r="AL7" i="4"/>
  <c r="AM7" i="4" s="1"/>
  <c r="AH17" i="4"/>
  <c r="AI17" i="4" s="1"/>
  <c r="AL17" i="4" s="1"/>
  <c r="AM17" i="4" s="1"/>
  <c r="AL19" i="4"/>
  <c r="AM19" i="4" s="1"/>
  <c r="AQ19" i="4" s="1"/>
  <c r="AR19" i="4" s="1"/>
  <c r="AH24" i="4"/>
  <c r="AI24" i="4" s="1"/>
  <c r="AL24" i="4" s="1"/>
  <c r="AM24" i="4" s="1"/>
  <c r="AQ24" i="4" s="1"/>
  <c r="AR24" i="4" s="1"/>
  <c r="AQ9" i="4"/>
  <c r="AR9" i="4" s="1"/>
  <c r="AH31" i="4"/>
  <c r="AI31" i="4" s="1"/>
  <c r="AQ22" i="4"/>
  <c r="AR22" i="4" s="1"/>
  <c r="AL5" i="4"/>
  <c r="AM5" i="4" s="1"/>
  <c r="AQ5" i="4" s="1"/>
  <c r="AR5" i="4" s="1"/>
  <c r="AL32" i="4"/>
  <c r="AM32" i="4" s="1"/>
  <c r="AL35" i="4"/>
  <c r="AM35" i="4" s="1"/>
  <c r="AQ35" i="4" s="1"/>
  <c r="AR35" i="4" s="1"/>
  <c r="AL26" i="4"/>
  <c r="AM26" i="4" s="1"/>
  <c r="AQ26" i="4" s="1"/>
  <c r="AR26" i="4" s="1"/>
  <c r="AL9" i="4"/>
  <c r="AM9" i="4" s="1"/>
  <c r="AL21" i="4"/>
  <c r="AM21" i="4" s="1"/>
  <c r="AL28" i="4"/>
  <c r="AM28" i="4" s="1"/>
  <c r="AQ28" i="4" s="1"/>
  <c r="AR28" i="4" s="1"/>
  <c r="AL16" i="4"/>
  <c r="AM16" i="4" s="1"/>
  <c r="AQ16" i="4" s="1"/>
  <c r="AR16" i="4" s="1"/>
  <c r="AQ32" i="4"/>
  <c r="AR32" i="4" s="1"/>
  <c r="AQ18" i="4"/>
  <c r="AR18" i="4" s="1"/>
  <c r="AL13" i="4"/>
  <c r="AM13" i="4" s="1"/>
  <c r="AQ13" i="4" s="1"/>
  <c r="AR13" i="4" s="1"/>
  <c r="AL22" i="4"/>
  <c r="AM22" i="4" s="1"/>
  <c r="AH19" i="4"/>
  <c r="AI19" i="4" s="1"/>
  <c r="AL12" i="4"/>
  <c r="AQ7" i="4"/>
  <c r="AR7" i="4" s="1"/>
  <c r="AL27" i="4"/>
  <c r="AM27" i="4" s="1"/>
  <c r="AQ27" i="4" s="1"/>
  <c r="AR27" i="4" s="1"/>
  <c r="AQ25" i="4"/>
  <c r="AR25" i="4" s="1"/>
  <c r="AQ17" i="4"/>
  <c r="AR17" i="4" s="1"/>
  <c r="AQ11" i="4"/>
  <c r="AR11" i="4" s="1"/>
  <c r="AQ21" i="4"/>
  <c r="AR21" i="4" s="1"/>
  <c r="AL4" i="4"/>
  <c r="AM4" i="4" s="1"/>
  <c r="AQ4" i="4" s="1"/>
  <c r="AR4" i="4" s="1"/>
  <c r="AL31" i="4"/>
  <c r="AM31" i="4" s="1"/>
  <c r="AQ31" i="4" s="1"/>
  <c r="AR31" i="4" s="1"/>
  <c r="AQ8" i="4"/>
  <c r="AR8" i="4" s="1"/>
  <c r="AL30" i="4"/>
  <c r="AM30" i="4" s="1"/>
  <c r="AQ30" i="4" s="1"/>
  <c r="AR30" i="4" s="1"/>
  <c r="AL29" i="4"/>
  <c r="AM29" i="4" s="1"/>
  <c r="AQ29" i="4" s="1"/>
  <c r="AR29" i="4" s="1"/>
  <c r="AQ33" i="4"/>
  <c r="AR33" i="4" s="1"/>
  <c r="AH20" i="4"/>
  <c r="AI20" i="4" s="1"/>
  <c r="AL20" i="4" s="1"/>
  <c r="AM20" i="4" s="1"/>
  <c r="AQ20" i="4" s="1"/>
  <c r="AR20" i="4" s="1"/>
  <c r="AH33" i="4"/>
  <c r="AI33" i="4" s="1"/>
  <c r="AL33" i="4" s="1"/>
  <c r="AM33" i="4" s="1"/>
  <c r="AH14" i="4"/>
  <c r="AI14" i="4" s="1"/>
  <c r="AL14" i="4" s="1"/>
  <c r="AM14" i="4" s="1"/>
  <c r="AQ14" i="4" s="1"/>
  <c r="AR14" i="4" s="1"/>
  <c r="AD13" i="4"/>
  <c r="AE13" i="4" s="1"/>
  <c r="AH13" i="4" s="1"/>
  <c r="AI13" i="4" s="1"/>
  <c r="AD12" i="4" l="1"/>
  <c r="AE12" i="4" s="1"/>
  <c r="AM12" i="4" s="1"/>
  <c r="AH12" i="4" l="1"/>
  <c r="AI12" i="4" s="1"/>
  <c r="AQ12" i="4" s="1"/>
  <c r="AR12" i="4" s="1"/>
</calcChain>
</file>

<file path=xl/sharedStrings.xml><?xml version="1.0" encoding="utf-8"?>
<sst xmlns="http://schemas.openxmlformats.org/spreadsheetml/2006/main" count="202" uniqueCount="80">
  <si>
    <t>A</t>
  </si>
  <si>
    <t>B</t>
  </si>
  <si>
    <t>C</t>
  </si>
  <si>
    <t>D</t>
  </si>
  <si>
    <t>E</t>
  </si>
  <si>
    <t>F</t>
  </si>
  <si>
    <t>G</t>
  </si>
  <si>
    <t>H</t>
  </si>
  <si>
    <t>J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</si>
  <si>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</si>
  <si>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</si>
  <si>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</si>
  <si>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</si>
  <si>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</si>
  <si>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</si>
  <si>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</si>
  <si>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</si>
  <si>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</si>
  <si>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</si>
  <si>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</si>
  <si>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K</t>
  </si>
  <si>
    <t>I</t>
  </si>
  <si>
    <t>Topography</t>
  </si>
  <si>
    <t>Servicing</t>
  </si>
  <si>
    <t>Drainage</t>
  </si>
  <si>
    <t>Heritage/Enviro</t>
  </si>
  <si>
    <t>Wind</t>
  </si>
  <si>
    <t>Noise</t>
  </si>
  <si>
    <t>Air Quality</t>
  </si>
  <si>
    <t>Vegetation (should not impinge on native wooded areas)</t>
  </si>
  <si>
    <t>Protected wetlands</t>
  </si>
  <si>
    <t>Official Plan designation</t>
  </si>
  <si>
    <t>Zoning</t>
  </si>
  <si>
    <t>Restrictions on use of property</t>
  </si>
  <si>
    <t>Parcel shape</t>
  </si>
  <si>
    <t>Parking potential</t>
  </si>
  <si>
    <t>Flexible Site development</t>
  </si>
  <si>
    <t>Expansion</t>
  </si>
  <si>
    <t>Parcel size</t>
  </si>
  <si>
    <t>Service catchment area</t>
  </si>
  <si>
    <t>Provisions for allied services</t>
  </si>
  <si>
    <t>R/ship with other institutions</t>
  </si>
  <si>
    <t>Neighbourhood compatibility</t>
  </si>
  <si>
    <t>Site amenities</t>
  </si>
  <si>
    <t>Visibility</t>
  </si>
  <si>
    <t>Proximity to EMS/Police</t>
  </si>
  <si>
    <t>Roadway capacity</t>
  </si>
  <si>
    <t>Arterial/Collector Road Access</t>
  </si>
  <si>
    <t>User Access</t>
  </si>
  <si>
    <t>Transit Route</t>
  </si>
  <si>
    <t>Pedestrian/bicycle access</t>
  </si>
  <si>
    <t>2 Road frontage</t>
  </si>
  <si>
    <t>Distance to US</t>
  </si>
  <si>
    <t>Helicopter potential</t>
  </si>
  <si>
    <t>6770 Tecumseh Rd East</t>
  </si>
  <si>
    <t>4793 8th Concession</t>
  </si>
  <si>
    <t>Howard &amp; Laurier Pwy, LaSalle</t>
  </si>
  <si>
    <t>1600 Lauzon</t>
  </si>
  <si>
    <t>CR42 &amp; 9</t>
  </si>
  <si>
    <t>EC Row &amp; Walker</t>
  </si>
  <si>
    <t>Hwy 3 &amp; Oldcastle Rd</t>
  </si>
  <si>
    <t>401. Walker &amp; 7th Concession</t>
  </si>
  <si>
    <t>Hwy 3 &amp; County Rd 8</t>
  </si>
  <si>
    <t>5017 County Rd 17, Maidstone</t>
  </si>
  <si>
    <t>2087 Banwell</t>
  </si>
  <si>
    <t>487 Talbot North, Lakeshore</t>
  </si>
  <si>
    <t>502, 504 Talbot North, Lakeshore</t>
  </si>
  <si>
    <t>Cty Rd 42 (City's Airport land)</t>
  </si>
  <si>
    <t>4849 Concession 9</t>
  </si>
  <si>
    <t>4523 Manning</t>
  </si>
  <si>
    <t>4804 Concession 8</t>
  </si>
  <si>
    <t>721 Front Rd South, Amherstburg</t>
  </si>
  <si>
    <t>305 West Puce, Lakeshore</t>
  </si>
  <si>
    <t>5555 Ojibway Pwy</t>
  </si>
  <si>
    <t>Greek Orthodox Community  3030-70 Walker</t>
  </si>
  <si>
    <t>MAX</t>
  </si>
  <si>
    <t>GM Site, 1550 Kildare</t>
  </si>
  <si>
    <t>GM site scored lower than GEM site on the following criteria:</t>
  </si>
  <si>
    <t>GEM site scored lower than the CR42 site on the following criteria:</t>
  </si>
  <si>
    <t>4891 Manning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</si>
</sst>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textRotation="90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textRotation="90" wrapText="1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/>
    </xf>
    <xf numFmtId="9" fontId="2" fillId="0" borderId="0" xfId="1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9" fontId="5" fillId="0" borderId="0" xfId="1" applyFont="1" applyAlignment="1">
      <alignment horizontal="center"/>
    </xf>
    <xf numFmtId="9" fontId="6" fillId="0" borderId="0" xfId="1" applyFont="1" applyAlignment="1">
      <alignment horizontal="left"/>
    </xf>
    <xf numFmtId="9" fontId="5" fillId="0" borderId="0" xfId="1" applyFont="1" applyAlignment="1">
      <alignment horizontal="center" textRotation="90" wrapText="1"/>
    </xf>
    <xf numFmtId="0" fontId="5" fillId="0" borderId="0" xfId="0" applyFont="1" applyAlignment="1">
      <alignment horizontal="left" textRotation="90" wrapText="1"/>
    </xf>
    <xf numFmtId="9" fontId="6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6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9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6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5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5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.75" customHeight="1" x14ac:dyDescent="0.25"/>
  <cols>
    <col min="1" max="1" width="9.140625" style="1"/>
    <col min="2" max="2" width="29.85546875" style="8" customWidth="1"/>
    <col min="3" max="3" width="9.140625" style="1"/>
    <col min="4" max="4" width="3.7109375" style="1" customWidth="1"/>
    <col min="5" max="14" width="9.140625" style="1" customWidth="1"/>
    <col min="15" max="15" width="9.140625" style="2" customWidth="1"/>
    <col min="16" max="16" width="9.140625" style="1" customWidth="1"/>
    <col min="17" max="17" width="9.140625" style="2" customWidth="1"/>
    <col min="18" max="24" width="9.140625" style="1" customWidth="1"/>
    <col min="25" max="25" width="9.140625" style="2" customWidth="1"/>
    <col min="26" max="26" width="9.140625" style="1" customWidth="1"/>
    <col min="27" max="27" width="7.42578125" style="1" customWidth="1"/>
    <col min="28" max="29" width="9.140625" style="1" customWidth="1"/>
    <col min="30" max="30" width="9.140625" style="11" customWidth="1"/>
    <col min="31" max="31" width="30.85546875" style="8" customWidth="1"/>
    <col min="32" max="33" width="9.140625" style="1"/>
    <col min="34" max="34" width="9.140625" style="11"/>
    <col min="35" max="35" width="30.85546875" style="8" customWidth="1"/>
    <col min="36" max="37" width="9.140625" style="1"/>
    <col min="38" max="38" width="6" customWidth="1"/>
    <col min="39" max="39" width="30.85546875" style="8" customWidth="1"/>
    <col min="40" max="42" width="9.140625" style="1"/>
    <col min="43" max="43" width="6" customWidth="1"/>
    <col min="44" max="44" width="30.85546875" style="8" customWidth="1"/>
    <col min="45" max="16384" width="9.140625" style="1"/>
  </cols>
  <sheetData>
    <row r="1" spans="1:44" s="2" customFormat="1" ht="15.75" customHeight="1" thickBot="1" x14ac:dyDescent="0.3">
      <c r="B1" s="6"/>
      <c r="C1" s="2">
        <f>SUM(C4:C35)</f>
        <v>1040</v>
      </c>
      <c r="E1" s="2">
        <f>SUM(E4:E35)</f>
        <v>558</v>
      </c>
      <c r="F1" s="2">
        <f t="shared" ref="F1:Z1" si="0">SUM(F4:F35)</f>
        <v>818</v>
      </c>
      <c r="G1" s="2">
        <f t="shared" si="0"/>
        <v>651</v>
      </c>
      <c r="H1" s="2">
        <f t="shared" si="0"/>
        <v>637</v>
      </c>
      <c r="I1" s="2">
        <f t="shared" si="0"/>
        <v>750</v>
      </c>
      <c r="J1" s="2">
        <f t="shared" si="0"/>
        <v>396</v>
      </c>
      <c r="K1" s="2">
        <f t="shared" si="0"/>
        <v>728</v>
      </c>
      <c r="L1" s="2">
        <f t="shared" si="0"/>
        <v>638</v>
      </c>
      <c r="M1" s="2">
        <f t="shared" si="0"/>
        <v>603</v>
      </c>
      <c r="N1" s="2">
        <f t="shared" si="0"/>
        <v>586</v>
      </c>
      <c r="O1" s="2">
        <f t="shared" si="0"/>
        <v>649</v>
      </c>
      <c r="P1" s="2">
        <f t="shared" si="0"/>
        <v>710</v>
      </c>
      <c r="Q1" s="4">
        <f t="shared" si="0"/>
        <v>860</v>
      </c>
      <c r="R1" s="2">
        <f t="shared" si="0"/>
        <v>636</v>
      </c>
      <c r="S1" s="2">
        <f t="shared" si="0"/>
        <v>618</v>
      </c>
      <c r="T1" s="2">
        <f t="shared" si="0"/>
        <v>688</v>
      </c>
      <c r="U1" s="2">
        <f t="shared" si="0"/>
        <v>321</v>
      </c>
      <c r="V1" s="2">
        <f t="shared" si="0"/>
        <v>695</v>
      </c>
      <c r="W1" s="2">
        <f t="shared" si="0"/>
        <v>703</v>
      </c>
      <c r="X1" s="2">
        <f t="shared" si="0"/>
        <v>490</v>
      </c>
      <c r="Y1" s="4">
        <f t="shared" si="0"/>
        <v>904</v>
      </c>
      <c r="Z1" s="2">
        <f t="shared" si="0"/>
        <v>499</v>
      </c>
      <c r="AB1" s="4">
        <f>SUM(AB4:AB35)</f>
        <v>860</v>
      </c>
      <c r="AC1" s="4">
        <f>SUM(AC4:AC35)</f>
        <v>649</v>
      </c>
      <c r="AD1" s="11">
        <f>+AC1-AB1</f>
        <v>-211</v>
      </c>
      <c r="AE1" s="12">
        <f>+AD1/AB1</f>
        <v>-0.24534883720930231</v>
      </c>
      <c r="AF1" s="4">
        <f>SUM(AF4:AF35)</f>
        <v>860</v>
      </c>
      <c r="AG1" s="4">
        <f>SUM(AG4:AG35)</f>
        <v>904</v>
      </c>
      <c r="AH1" s="11">
        <f>+AG1-AF1</f>
        <v>44</v>
      </c>
      <c r="AI1" s="12">
        <f>+AH1/AF1</f>
        <v>5.1162790697674418E-2</v>
      </c>
      <c r="AJ1" s="4">
        <f>SUM(AJ4:AJ35)</f>
        <v>904</v>
      </c>
      <c r="AK1" s="4">
        <f>SUM(AK4:AK35)</f>
        <v>649</v>
      </c>
      <c r="AL1" s="11">
        <f>+AK1-AJ1</f>
        <v>-255</v>
      </c>
      <c r="AM1" s="12">
        <f>+AL1/AJ1</f>
        <v>-0.28207964601769914</v>
      </c>
      <c r="AN1" s="1"/>
      <c r="AO1" s="4">
        <f>SUM(AO4:AO35)</f>
        <v>860</v>
      </c>
      <c r="AP1" s="4">
        <f>SUM(AP4:AP35)</f>
        <v>710</v>
      </c>
      <c r="AQ1" s="11">
        <f>+AP1-AO1</f>
        <v>-150</v>
      </c>
      <c r="AR1" s="12">
        <f>+AQ1/AO1</f>
        <v>-0.1744186046511628</v>
      </c>
    </row>
    <row r="2" spans="1:44" s="3" customFormat="1" ht="111" customHeight="1" thickBot="1" x14ac:dyDescent="0.3">
      <c r="B2" s="7"/>
      <c r="E2" s="3" t="s">
        <v>60</v>
      </c>
      <c r="F2" s="3" t="s">
        <v>57</v>
      </c>
      <c r="G2" s="3" t="s">
        <v>61</v>
      </c>
      <c r="H2" s="3" t="s">
        <v>62</v>
      </c>
      <c r="I2" s="3" t="s">
        <v>56</v>
      </c>
      <c r="J2" s="3" t="s">
        <v>63</v>
      </c>
      <c r="K2" s="3" t="s">
        <v>55</v>
      </c>
      <c r="L2" s="3" t="s">
        <v>64</v>
      </c>
      <c r="M2" s="3" t="s">
        <v>65</v>
      </c>
      <c r="N2" s="3" t="s">
        <v>66</v>
      </c>
      <c r="O2" s="5" t="s">
        <v>76</v>
      </c>
      <c r="P2" s="3" t="s">
        <v>67</v>
      </c>
      <c r="Q2" s="5" t="s">
        <v>58</v>
      </c>
      <c r="R2" s="3" t="s">
        <v>68</v>
      </c>
      <c r="S2" s="3" t="s">
        <v>69</v>
      </c>
      <c r="T2" s="3" t="s">
        <v>70</v>
      </c>
      <c r="U2" s="3" t="s">
        <v>71</v>
      </c>
      <c r="V2" s="3" t="s">
        <v>72</v>
      </c>
      <c r="W2" s="3" t="s">
        <v>73</v>
      </c>
      <c r="X2" s="3" t="s">
        <v>59</v>
      </c>
      <c r="Y2" s="5" t="s">
        <v>54</v>
      </c>
      <c r="Z2" s="3" t="s">
        <v>74</v>
      </c>
      <c r="AB2" s="5" t="str">
        <f>+$Q2</f>
        <v>CR42 &amp; 9</v>
      </c>
      <c r="AC2" s="5" t="str">
        <f>+$O2</f>
        <v>GM Site, 1550 Kildare</v>
      </c>
      <c r="AD2" s="10"/>
      <c r="AE2" s="7"/>
      <c r="AF2" s="5" t="str">
        <f>+Q2</f>
        <v>CR42 &amp; 9</v>
      </c>
      <c r="AG2" s="5" t="str">
        <f>+Y2</f>
        <v>6770 Tecumseh Rd East</v>
      </c>
      <c r="AH2" s="10"/>
      <c r="AI2" s="7"/>
      <c r="AJ2" s="5" t="str">
        <f>+$Y2</f>
        <v>6770 Tecumseh Rd East</v>
      </c>
      <c r="AK2" s="5" t="str">
        <f>+O2</f>
        <v>GM Site, 1550 Kildare</v>
      </c>
      <c r="AM2" s="7"/>
      <c r="AN2" s="1"/>
      <c r="AO2" s="5" t="str">
        <f>+$Q2</f>
        <v>CR42 &amp; 9</v>
      </c>
      <c r="AP2" s="5" t="str">
        <f t="shared" ref="AP2:AP3" si="1">+$P2</f>
        <v>Cty Rd 42 (City's Airport land)</v>
      </c>
      <c r="AR2" s="7"/>
    </row>
    <row r="3" spans="1:44" s="2" customFormat="1" ht="15.75" customHeight="1" thickBot="1" x14ac:dyDescent="0.3">
      <c r="B3" s="6"/>
      <c r="C3" s="2" t="s">
        <v>75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21</v>
      </c>
      <c r="N3" s="2" t="s">
        <v>8</v>
      </c>
      <c r="O3" s="26" t="s">
        <v>20</v>
      </c>
      <c r="P3" s="2" t="s">
        <v>9</v>
      </c>
      <c r="Q3" s="26" t="s">
        <v>10</v>
      </c>
      <c r="R3" s="2" t="s">
        <v>11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6" t="s">
        <v>18</v>
      </c>
      <c r="Z3" s="2" t="s">
        <v>19</v>
      </c>
      <c r="AB3" s="4" t="s">
        <v>18</v>
      </c>
      <c r="AC3" s="4" t="s">
        <v>10</v>
      </c>
      <c r="AD3" s="9"/>
      <c r="AE3" s="6"/>
      <c r="AF3" s="4" t="s">
        <v>10</v>
      </c>
      <c r="AG3" s="4" t="s">
        <v>18</v>
      </c>
      <c r="AH3" s="9"/>
      <c r="AI3" s="6"/>
      <c r="AJ3" s="4" t="s">
        <v>18</v>
      </c>
      <c r="AK3" s="38" t="s">
        <v>20</v>
      </c>
      <c r="AM3" s="6"/>
      <c r="AN3" s="1"/>
      <c r="AO3" s="4" t="s">
        <v>18</v>
      </c>
      <c r="AP3" s="4" t="str">
        <f t="shared" si="1"/>
        <v>M</v>
      </c>
      <c r="AR3" s="6"/>
    </row>
    <row r="4" spans="1:44" s="14" customFormat="1" ht="15.75" customHeight="1" x14ac:dyDescent="0.25">
      <c r="A4" s="14">
        <v>1</v>
      </c>
      <c r="B4" s="16" t="s">
        <v>31</v>
      </c>
      <c r="C4" s="14">
        <v>20</v>
      </c>
      <c r="E4" s="14">
        <v>12</v>
      </c>
      <c r="F4" s="14">
        <v>6</v>
      </c>
      <c r="G4" s="14">
        <v>10</v>
      </c>
      <c r="H4" s="14">
        <v>10</v>
      </c>
      <c r="I4" s="14">
        <v>10</v>
      </c>
      <c r="J4" s="14">
        <v>6</v>
      </c>
      <c r="K4" s="14">
        <v>12</v>
      </c>
      <c r="L4" s="14">
        <v>14</v>
      </c>
      <c r="M4" s="14">
        <v>4</v>
      </c>
      <c r="N4" s="14">
        <v>6</v>
      </c>
      <c r="O4" s="27">
        <v>4</v>
      </c>
      <c r="P4" s="14">
        <v>14</v>
      </c>
      <c r="Q4" s="27">
        <v>14</v>
      </c>
      <c r="R4" s="14">
        <v>14</v>
      </c>
      <c r="S4" s="14">
        <v>4</v>
      </c>
      <c r="T4" s="14">
        <v>14</v>
      </c>
      <c r="U4" s="14">
        <v>0</v>
      </c>
      <c r="V4" s="14">
        <v>10</v>
      </c>
      <c r="W4" s="14">
        <v>10</v>
      </c>
      <c r="X4" s="14">
        <v>4</v>
      </c>
      <c r="Y4" s="27">
        <v>16</v>
      </c>
      <c r="Z4" s="14">
        <v>10</v>
      </c>
      <c r="AB4" s="14">
        <f t="shared" ref="AB4:AB35" si="2">+$Q4</f>
        <v>14</v>
      </c>
      <c r="AC4" s="14">
        <f t="shared" ref="AC4:AC35" si="3">+$O4</f>
        <v>4</v>
      </c>
      <c r="AD4" s="33">
        <f t="shared" ref="AD4:AD35" si="4">+AC4-AB4</f>
        <v>-10</v>
      </c>
      <c r="AE4" s="16" t="str">
        <f t="shared" ref="AE4:AE35" si="5">IF(AD4&lt;0,$B4,"")</f>
        <v>Official Plan designation</v>
      </c>
      <c r="AF4" s="14">
        <f t="shared" ref="AF4:AF35" si="6">+Q4</f>
        <v>14</v>
      </c>
      <c r="AG4" s="14">
        <f t="shared" ref="AG4:AG35" si="7">+Y4</f>
        <v>16</v>
      </c>
      <c r="AH4" s="33">
        <f t="shared" ref="AH4:AH35" si="8">+AG4-AF4</f>
        <v>2</v>
      </c>
      <c r="AI4" s="16" t="str">
        <f t="shared" ref="AI4:AI35" si="9">IF(AH4&lt;0,$B4,"")</f>
        <v/>
      </c>
      <c r="AJ4" s="14">
        <f t="shared" ref="AJ4:AJ35" si="10">+$Y4</f>
        <v>16</v>
      </c>
      <c r="AK4" s="14">
        <f t="shared" ref="AK4:AK35" si="11">+O4</f>
        <v>4</v>
      </c>
      <c r="AL4" s="33">
        <f t="shared" ref="AL4:AL35" si="12">+AK4-AG4</f>
        <v>-12</v>
      </c>
      <c r="AM4" s="16" t="str">
        <f t="shared" ref="AM4:AM35" si="13">IF(AL4&lt;0,$B4,"")</f>
        <v>Official Plan designation</v>
      </c>
      <c r="AO4" s="14">
        <f t="shared" ref="AO4:AO35" si="14">+$Q4</f>
        <v>14</v>
      </c>
      <c r="AP4" s="14">
        <f t="shared" ref="AP4:AP35" si="15">+$P4</f>
        <v>14</v>
      </c>
      <c r="AQ4" s="33">
        <f t="shared" ref="AQ4:AQ35" si="16">+AP4-AO4</f>
        <v>0</v>
      </c>
      <c r="AR4" s="16" t="str">
        <f t="shared" ref="AR4:AR35" si="17">IF(AQ4&lt;0,$B4,"")</f>
        <v/>
      </c>
    </row>
    <row r="5" spans="1:44" s="14" customFormat="1" ht="15.75" customHeight="1" x14ac:dyDescent="0.25">
      <c r="A5" s="14">
        <v>2</v>
      </c>
      <c r="B5" s="16" t="s">
        <v>32</v>
      </c>
      <c r="C5" s="14">
        <v>20</v>
      </c>
      <c r="E5" s="14">
        <v>10</v>
      </c>
      <c r="F5" s="14">
        <v>6</v>
      </c>
      <c r="G5" s="14">
        <v>10</v>
      </c>
      <c r="H5" s="14">
        <v>10</v>
      </c>
      <c r="I5" s="14">
        <v>6</v>
      </c>
      <c r="J5" s="14">
        <v>4</v>
      </c>
      <c r="K5" s="14">
        <v>12</v>
      </c>
      <c r="L5" s="14">
        <v>10</v>
      </c>
      <c r="M5" s="14">
        <v>4</v>
      </c>
      <c r="N5" s="14">
        <v>4</v>
      </c>
      <c r="O5" s="27">
        <v>6</v>
      </c>
      <c r="P5" s="14">
        <v>20</v>
      </c>
      <c r="Q5" s="27">
        <v>12</v>
      </c>
      <c r="R5" s="14">
        <v>4</v>
      </c>
      <c r="S5" s="14">
        <v>4</v>
      </c>
      <c r="T5" s="14">
        <v>6</v>
      </c>
      <c r="U5" s="14">
        <v>0</v>
      </c>
      <c r="V5" s="14">
        <v>10</v>
      </c>
      <c r="W5" s="14">
        <v>8</v>
      </c>
      <c r="X5" s="14">
        <v>4</v>
      </c>
      <c r="Y5" s="27">
        <v>12</v>
      </c>
      <c r="Z5" s="14">
        <v>10</v>
      </c>
      <c r="AB5" s="14">
        <f t="shared" si="2"/>
        <v>12</v>
      </c>
      <c r="AC5" s="14">
        <f t="shared" si="3"/>
        <v>6</v>
      </c>
      <c r="AD5" s="33">
        <f t="shared" si="4"/>
        <v>-6</v>
      </c>
      <c r="AE5" s="16" t="str">
        <f t="shared" si="5"/>
        <v>Zoning</v>
      </c>
      <c r="AF5" s="14">
        <f t="shared" si="6"/>
        <v>12</v>
      </c>
      <c r="AG5" s="14">
        <f t="shared" si="7"/>
        <v>12</v>
      </c>
      <c r="AH5" s="33">
        <f t="shared" si="8"/>
        <v>0</v>
      </c>
      <c r="AI5" s="16" t="str">
        <f t="shared" si="9"/>
        <v/>
      </c>
      <c r="AJ5" s="14">
        <f t="shared" si="10"/>
        <v>12</v>
      </c>
      <c r="AK5" s="14">
        <f t="shared" si="11"/>
        <v>6</v>
      </c>
      <c r="AL5" s="33">
        <f t="shared" si="12"/>
        <v>-6</v>
      </c>
      <c r="AM5" s="16" t="str">
        <f t="shared" si="13"/>
        <v>Zoning</v>
      </c>
      <c r="AO5" s="14">
        <f t="shared" si="14"/>
        <v>12</v>
      </c>
      <c r="AP5" s="14">
        <f t="shared" si="15"/>
        <v>20</v>
      </c>
      <c r="AQ5" s="33">
        <f t="shared" si="16"/>
        <v>8</v>
      </c>
      <c r="AR5" s="16" t="str">
        <f t="shared" si="17"/>
        <v/>
      </c>
    </row>
    <row r="6" spans="1:44" s="14" customFormat="1" ht="15.75" customHeight="1" x14ac:dyDescent="0.25">
      <c r="A6" s="14">
        <v>3</v>
      </c>
      <c r="B6" s="16" t="s">
        <v>33</v>
      </c>
      <c r="C6" s="14">
        <v>40</v>
      </c>
      <c r="E6" s="14">
        <v>16</v>
      </c>
      <c r="F6" s="14">
        <v>40</v>
      </c>
      <c r="G6" s="14">
        <v>8</v>
      </c>
      <c r="H6" s="14">
        <v>28</v>
      </c>
      <c r="I6" s="14">
        <v>40</v>
      </c>
      <c r="J6" s="14">
        <v>4</v>
      </c>
      <c r="K6" s="14">
        <v>28</v>
      </c>
      <c r="L6" s="14">
        <v>12</v>
      </c>
      <c r="M6" s="14">
        <v>32</v>
      </c>
      <c r="N6" s="14">
        <v>8</v>
      </c>
      <c r="O6" s="27">
        <v>8</v>
      </c>
      <c r="P6" s="14">
        <v>12</v>
      </c>
      <c r="Q6" s="27">
        <v>36</v>
      </c>
      <c r="R6" s="14">
        <v>16</v>
      </c>
      <c r="S6" s="14">
        <v>16</v>
      </c>
      <c r="T6" s="14">
        <v>20</v>
      </c>
      <c r="U6" s="14">
        <v>4</v>
      </c>
      <c r="V6" s="14">
        <v>32</v>
      </c>
      <c r="W6" s="14">
        <v>12</v>
      </c>
      <c r="X6" s="14">
        <v>28</v>
      </c>
      <c r="Y6" s="27">
        <v>36</v>
      </c>
      <c r="Z6" s="14">
        <v>20</v>
      </c>
      <c r="AB6" s="14">
        <f t="shared" si="2"/>
        <v>36</v>
      </c>
      <c r="AC6" s="14">
        <f t="shared" si="3"/>
        <v>8</v>
      </c>
      <c r="AD6" s="33">
        <f t="shared" si="4"/>
        <v>-28</v>
      </c>
      <c r="AE6" s="16" t="str">
        <f t="shared" si="5"/>
        <v>Restrictions on use of property</v>
      </c>
      <c r="AF6" s="14">
        <f t="shared" si="6"/>
        <v>36</v>
      </c>
      <c r="AG6" s="14">
        <f t="shared" si="7"/>
        <v>36</v>
      </c>
      <c r="AH6" s="33">
        <f t="shared" si="8"/>
        <v>0</v>
      </c>
      <c r="AI6" s="16" t="str">
        <f t="shared" si="9"/>
        <v/>
      </c>
      <c r="AJ6" s="14">
        <f t="shared" si="10"/>
        <v>36</v>
      </c>
      <c r="AK6" s="14">
        <f t="shared" si="11"/>
        <v>8</v>
      </c>
      <c r="AL6" s="33">
        <f t="shared" si="12"/>
        <v>-28</v>
      </c>
      <c r="AM6" s="16" t="str">
        <f t="shared" si="13"/>
        <v>Restrictions on use of property</v>
      </c>
      <c r="AO6" s="14">
        <f t="shared" si="14"/>
        <v>36</v>
      </c>
      <c r="AP6" s="14">
        <f t="shared" si="15"/>
        <v>12</v>
      </c>
      <c r="AQ6" s="33">
        <f t="shared" si="16"/>
        <v>-24</v>
      </c>
      <c r="AR6" s="16" t="str">
        <f t="shared" si="17"/>
        <v>Restrictions on use of property</v>
      </c>
    </row>
    <row r="7" spans="1:44" s="14" customFormat="1" ht="15.75" customHeight="1" x14ac:dyDescent="0.25">
      <c r="A7" s="14">
        <v>4</v>
      </c>
      <c r="B7" s="16" t="s">
        <v>34</v>
      </c>
      <c r="C7" s="14">
        <v>30</v>
      </c>
      <c r="E7" s="14">
        <v>3</v>
      </c>
      <c r="F7" s="14">
        <v>3</v>
      </c>
      <c r="G7" s="14">
        <v>30</v>
      </c>
      <c r="H7" s="14">
        <v>30</v>
      </c>
      <c r="I7" s="14">
        <v>21</v>
      </c>
      <c r="J7" s="14">
        <v>6</v>
      </c>
      <c r="K7" s="14">
        <v>30</v>
      </c>
      <c r="L7" s="14">
        <v>30</v>
      </c>
      <c r="M7" s="14">
        <v>21</v>
      </c>
      <c r="N7" s="14">
        <v>30</v>
      </c>
      <c r="O7" s="27">
        <v>9</v>
      </c>
      <c r="P7" s="14">
        <v>30</v>
      </c>
      <c r="Q7" s="27">
        <v>30</v>
      </c>
      <c r="R7" s="14">
        <v>30</v>
      </c>
      <c r="S7" s="14">
        <v>18</v>
      </c>
      <c r="T7" s="14">
        <v>30</v>
      </c>
      <c r="U7" s="14">
        <v>3</v>
      </c>
      <c r="V7" s="14">
        <v>30</v>
      </c>
      <c r="W7" s="14">
        <v>30</v>
      </c>
      <c r="X7" s="14">
        <v>0</v>
      </c>
      <c r="Y7" s="27">
        <v>21</v>
      </c>
      <c r="Z7" s="14">
        <v>6</v>
      </c>
      <c r="AB7" s="14">
        <f t="shared" si="2"/>
        <v>30</v>
      </c>
      <c r="AC7" s="14">
        <f t="shared" si="3"/>
        <v>9</v>
      </c>
      <c r="AD7" s="33">
        <f t="shared" si="4"/>
        <v>-21</v>
      </c>
      <c r="AE7" s="16" t="str">
        <f t="shared" si="5"/>
        <v>Parcel shape</v>
      </c>
      <c r="AF7" s="14">
        <f t="shared" si="6"/>
        <v>30</v>
      </c>
      <c r="AG7" s="14">
        <f t="shared" si="7"/>
        <v>21</v>
      </c>
      <c r="AH7" s="33">
        <f t="shared" si="8"/>
        <v>-9</v>
      </c>
      <c r="AI7" s="16" t="str">
        <f t="shared" si="9"/>
        <v>Parcel shape</v>
      </c>
      <c r="AJ7" s="14">
        <f t="shared" si="10"/>
        <v>21</v>
      </c>
      <c r="AK7" s="14">
        <f t="shared" si="11"/>
        <v>9</v>
      </c>
      <c r="AL7" s="33">
        <f t="shared" si="12"/>
        <v>-12</v>
      </c>
      <c r="AM7" s="16" t="str">
        <f t="shared" si="13"/>
        <v>Parcel shape</v>
      </c>
      <c r="AO7" s="14">
        <f t="shared" si="14"/>
        <v>30</v>
      </c>
      <c r="AP7" s="14">
        <f t="shared" si="15"/>
        <v>30</v>
      </c>
      <c r="AQ7" s="33">
        <f t="shared" si="16"/>
        <v>0</v>
      </c>
      <c r="AR7" s="16" t="str">
        <f t="shared" si="17"/>
        <v/>
      </c>
    </row>
    <row r="8" spans="1:44" s="14" customFormat="1" ht="15.75" customHeight="1" x14ac:dyDescent="0.25">
      <c r="A8" s="14">
        <v>5</v>
      </c>
      <c r="B8" s="16" t="s">
        <v>35</v>
      </c>
      <c r="C8" s="14">
        <v>50</v>
      </c>
      <c r="E8" s="14">
        <v>10</v>
      </c>
      <c r="F8" s="14">
        <v>50</v>
      </c>
      <c r="G8" s="14">
        <v>50</v>
      </c>
      <c r="H8" s="14">
        <v>50</v>
      </c>
      <c r="I8" s="14">
        <v>50</v>
      </c>
      <c r="J8" s="14">
        <v>10</v>
      </c>
      <c r="K8" s="14">
        <v>50</v>
      </c>
      <c r="L8" s="14">
        <v>25</v>
      </c>
      <c r="M8" s="14">
        <v>50</v>
      </c>
      <c r="N8" s="14">
        <v>50</v>
      </c>
      <c r="O8" s="27">
        <v>5</v>
      </c>
      <c r="P8" s="14">
        <v>50</v>
      </c>
      <c r="Q8" s="27">
        <v>30</v>
      </c>
      <c r="R8" s="14">
        <v>50</v>
      </c>
      <c r="S8" s="14">
        <v>50</v>
      </c>
      <c r="T8" s="14">
        <v>50</v>
      </c>
      <c r="U8" s="14">
        <v>5</v>
      </c>
      <c r="V8" s="14">
        <v>50</v>
      </c>
      <c r="W8" s="14">
        <v>50</v>
      </c>
      <c r="X8" s="14">
        <v>5</v>
      </c>
      <c r="Y8" s="27">
        <v>50</v>
      </c>
      <c r="Z8" s="14">
        <v>30</v>
      </c>
      <c r="AB8" s="14">
        <f t="shared" si="2"/>
        <v>30</v>
      </c>
      <c r="AC8" s="14">
        <f t="shared" si="3"/>
        <v>5</v>
      </c>
      <c r="AD8" s="33">
        <f t="shared" si="4"/>
        <v>-25</v>
      </c>
      <c r="AE8" s="16" t="str">
        <f t="shared" si="5"/>
        <v>Parking potential</v>
      </c>
      <c r="AF8" s="14">
        <f t="shared" si="6"/>
        <v>30</v>
      </c>
      <c r="AG8" s="14">
        <f t="shared" si="7"/>
        <v>50</v>
      </c>
      <c r="AH8" s="33">
        <f t="shared" si="8"/>
        <v>20</v>
      </c>
      <c r="AI8" s="16" t="str">
        <f t="shared" si="9"/>
        <v/>
      </c>
      <c r="AJ8" s="14">
        <f t="shared" si="10"/>
        <v>50</v>
      </c>
      <c r="AK8" s="14">
        <f t="shared" si="11"/>
        <v>5</v>
      </c>
      <c r="AL8" s="33">
        <f t="shared" si="12"/>
        <v>-45</v>
      </c>
      <c r="AM8" s="16" t="str">
        <f t="shared" si="13"/>
        <v>Parking potential</v>
      </c>
      <c r="AO8" s="14">
        <f t="shared" si="14"/>
        <v>30</v>
      </c>
      <c r="AP8" s="14">
        <f t="shared" si="15"/>
        <v>50</v>
      </c>
      <c r="AQ8" s="33">
        <f t="shared" si="16"/>
        <v>20</v>
      </c>
      <c r="AR8" s="16" t="str">
        <f t="shared" si="17"/>
        <v/>
      </c>
    </row>
    <row r="9" spans="1:44" s="14" customFormat="1" ht="15.75" customHeight="1" x14ac:dyDescent="0.25">
      <c r="A9" s="14">
        <v>6</v>
      </c>
      <c r="B9" s="16" t="s">
        <v>36</v>
      </c>
      <c r="C9" s="14">
        <v>30</v>
      </c>
      <c r="E9" s="14">
        <v>9</v>
      </c>
      <c r="F9" s="14">
        <v>12</v>
      </c>
      <c r="G9" s="14">
        <v>9</v>
      </c>
      <c r="H9" s="14">
        <v>21</v>
      </c>
      <c r="I9" s="14">
        <v>27</v>
      </c>
      <c r="J9" s="14">
        <v>12</v>
      </c>
      <c r="K9" s="14">
        <v>27</v>
      </c>
      <c r="L9" s="14">
        <v>18</v>
      </c>
      <c r="M9" s="14">
        <v>15</v>
      </c>
      <c r="N9" s="14">
        <v>24</v>
      </c>
      <c r="O9" s="27">
        <v>15</v>
      </c>
      <c r="P9" s="14">
        <v>21</v>
      </c>
      <c r="Q9" s="27">
        <v>30</v>
      </c>
      <c r="R9" s="14">
        <v>15</v>
      </c>
      <c r="S9" s="14">
        <v>18</v>
      </c>
      <c r="T9" s="14">
        <v>27</v>
      </c>
      <c r="U9" s="14">
        <v>3</v>
      </c>
      <c r="V9" s="14">
        <v>30</v>
      </c>
      <c r="W9" s="14">
        <v>27</v>
      </c>
      <c r="X9" s="14">
        <v>3</v>
      </c>
      <c r="Y9" s="27">
        <v>27</v>
      </c>
      <c r="Z9" s="14">
        <v>18</v>
      </c>
      <c r="AB9" s="14">
        <f t="shared" si="2"/>
        <v>30</v>
      </c>
      <c r="AC9" s="14">
        <f t="shared" si="3"/>
        <v>15</v>
      </c>
      <c r="AD9" s="33">
        <f t="shared" si="4"/>
        <v>-15</v>
      </c>
      <c r="AE9" s="16" t="str">
        <f t="shared" si="5"/>
        <v>Flexible Site development</v>
      </c>
      <c r="AF9" s="14">
        <f t="shared" si="6"/>
        <v>30</v>
      </c>
      <c r="AG9" s="14">
        <f t="shared" si="7"/>
        <v>27</v>
      </c>
      <c r="AH9" s="33">
        <f t="shared" si="8"/>
        <v>-3</v>
      </c>
      <c r="AI9" s="16" t="str">
        <f t="shared" si="9"/>
        <v>Flexible Site development</v>
      </c>
      <c r="AJ9" s="14">
        <f t="shared" si="10"/>
        <v>27</v>
      </c>
      <c r="AK9" s="14">
        <f t="shared" si="11"/>
        <v>15</v>
      </c>
      <c r="AL9" s="33">
        <f t="shared" si="12"/>
        <v>-12</v>
      </c>
      <c r="AM9" s="16" t="str">
        <f t="shared" si="13"/>
        <v>Flexible Site development</v>
      </c>
      <c r="AO9" s="14">
        <f t="shared" si="14"/>
        <v>30</v>
      </c>
      <c r="AP9" s="14">
        <f t="shared" si="15"/>
        <v>21</v>
      </c>
      <c r="AQ9" s="33">
        <f t="shared" si="16"/>
        <v>-9</v>
      </c>
      <c r="AR9" s="16" t="str">
        <f t="shared" si="17"/>
        <v>Flexible Site development</v>
      </c>
    </row>
    <row r="10" spans="1:44" s="14" customFormat="1" ht="15.75" customHeight="1" x14ac:dyDescent="0.25">
      <c r="A10" s="14">
        <v>7</v>
      </c>
      <c r="B10" s="16" t="s">
        <v>37</v>
      </c>
      <c r="C10" s="14">
        <v>40</v>
      </c>
      <c r="E10" s="14">
        <v>12</v>
      </c>
      <c r="F10" s="14">
        <v>36</v>
      </c>
      <c r="G10" s="14">
        <v>16</v>
      </c>
      <c r="H10" s="14">
        <v>36</v>
      </c>
      <c r="I10" s="14">
        <v>40</v>
      </c>
      <c r="J10" s="14">
        <v>12</v>
      </c>
      <c r="K10" s="14">
        <v>40</v>
      </c>
      <c r="L10" s="14">
        <v>32</v>
      </c>
      <c r="M10" s="14">
        <v>32</v>
      </c>
      <c r="N10" s="14">
        <v>36</v>
      </c>
      <c r="O10" s="27">
        <v>8</v>
      </c>
      <c r="P10" s="14">
        <v>40</v>
      </c>
      <c r="Q10" s="27">
        <v>36</v>
      </c>
      <c r="R10" s="14">
        <v>40</v>
      </c>
      <c r="S10" s="14">
        <v>36</v>
      </c>
      <c r="T10" s="14">
        <v>40</v>
      </c>
      <c r="U10" s="14">
        <v>4</v>
      </c>
      <c r="V10" s="14">
        <v>40</v>
      </c>
      <c r="W10" s="14">
        <v>40</v>
      </c>
      <c r="X10" s="14">
        <v>0</v>
      </c>
      <c r="Y10" s="27">
        <v>40</v>
      </c>
      <c r="Z10" s="14">
        <v>12</v>
      </c>
      <c r="AB10" s="14">
        <f t="shared" si="2"/>
        <v>36</v>
      </c>
      <c r="AC10" s="14">
        <f t="shared" si="3"/>
        <v>8</v>
      </c>
      <c r="AD10" s="33">
        <f t="shared" si="4"/>
        <v>-28</v>
      </c>
      <c r="AE10" s="16" t="str">
        <f t="shared" si="5"/>
        <v>Expansion</v>
      </c>
      <c r="AF10" s="14">
        <f t="shared" si="6"/>
        <v>36</v>
      </c>
      <c r="AG10" s="14">
        <f t="shared" si="7"/>
        <v>40</v>
      </c>
      <c r="AH10" s="33">
        <f t="shared" si="8"/>
        <v>4</v>
      </c>
      <c r="AI10" s="16" t="str">
        <f t="shared" si="9"/>
        <v/>
      </c>
      <c r="AJ10" s="14">
        <f t="shared" si="10"/>
        <v>40</v>
      </c>
      <c r="AK10" s="14">
        <f t="shared" si="11"/>
        <v>8</v>
      </c>
      <c r="AL10" s="33">
        <f t="shared" si="12"/>
        <v>-32</v>
      </c>
      <c r="AM10" s="16" t="str">
        <f t="shared" si="13"/>
        <v>Expansion</v>
      </c>
      <c r="AO10" s="14">
        <f t="shared" si="14"/>
        <v>36</v>
      </c>
      <c r="AP10" s="14">
        <f t="shared" si="15"/>
        <v>40</v>
      </c>
      <c r="AQ10" s="33">
        <f t="shared" si="16"/>
        <v>4</v>
      </c>
      <c r="AR10" s="16" t="str">
        <f t="shared" si="17"/>
        <v/>
      </c>
    </row>
    <row r="11" spans="1:44" s="14" customFormat="1" ht="15.75" customHeight="1" x14ac:dyDescent="0.25">
      <c r="A11" s="14">
        <v>8</v>
      </c>
      <c r="B11" s="16" t="s">
        <v>38</v>
      </c>
      <c r="C11" s="14">
        <v>50</v>
      </c>
      <c r="E11" s="14">
        <v>50</v>
      </c>
      <c r="F11" s="14">
        <v>50</v>
      </c>
      <c r="G11" s="14">
        <v>50</v>
      </c>
      <c r="H11" s="14">
        <v>50</v>
      </c>
      <c r="I11" s="14">
        <v>50</v>
      </c>
      <c r="J11" s="14">
        <v>35</v>
      </c>
      <c r="K11" s="14">
        <v>50</v>
      </c>
      <c r="L11" s="14">
        <v>50</v>
      </c>
      <c r="M11" s="14">
        <v>50</v>
      </c>
      <c r="N11" s="14">
        <v>50</v>
      </c>
      <c r="O11" s="27">
        <v>20</v>
      </c>
      <c r="P11" s="14">
        <v>50</v>
      </c>
      <c r="Q11" s="27">
        <v>50</v>
      </c>
      <c r="R11" s="14">
        <v>50</v>
      </c>
      <c r="S11" s="14">
        <v>50</v>
      </c>
      <c r="T11" s="14">
        <v>50</v>
      </c>
      <c r="U11" s="14">
        <v>5</v>
      </c>
      <c r="V11" s="14">
        <v>50</v>
      </c>
      <c r="W11" s="14">
        <v>50</v>
      </c>
      <c r="X11" s="14">
        <v>0</v>
      </c>
      <c r="Y11" s="27">
        <v>50</v>
      </c>
      <c r="Z11" s="14">
        <v>35</v>
      </c>
      <c r="AB11" s="14">
        <f t="shared" si="2"/>
        <v>50</v>
      </c>
      <c r="AC11" s="14">
        <f t="shared" si="3"/>
        <v>20</v>
      </c>
      <c r="AD11" s="33">
        <f t="shared" si="4"/>
        <v>-30</v>
      </c>
      <c r="AE11" s="16" t="str">
        <f t="shared" si="5"/>
        <v>Parcel size</v>
      </c>
      <c r="AF11" s="14">
        <f t="shared" si="6"/>
        <v>50</v>
      </c>
      <c r="AG11" s="14">
        <f t="shared" si="7"/>
        <v>50</v>
      </c>
      <c r="AH11" s="33">
        <f t="shared" si="8"/>
        <v>0</v>
      </c>
      <c r="AI11" s="16" t="str">
        <f t="shared" si="9"/>
        <v/>
      </c>
      <c r="AJ11" s="14">
        <f t="shared" si="10"/>
        <v>50</v>
      </c>
      <c r="AK11" s="14">
        <f t="shared" si="11"/>
        <v>20</v>
      </c>
      <c r="AL11" s="33">
        <f t="shared" si="12"/>
        <v>-30</v>
      </c>
      <c r="AM11" s="16" t="str">
        <f t="shared" si="13"/>
        <v>Parcel size</v>
      </c>
      <c r="AO11" s="14">
        <f t="shared" si="14"/>
        <v>50</v>
      </c>
      <c r="AP11" s="14">
        <f t="shared" si="15"/>
        <v>50</v>
      </c>
      <c r="AQ11" s="33">
        <f t="shared" si="16"/>
        <v>0</v>
      </c>
      <c r="AR11" s="16" t="str">
        <f t="shared" si="17"/>
        <v/>
      </c>
    </row>
    <row r="12" spans="1:44" s="14" customFormat="1" ht="15.75" customHeight="1" x14ac:dyDescent="0.25">
      <c r="A12" s="14">
        <v>9</v>
      </c>
      <c r="B12" s="16" t="s">
        <v>39</v>
      </c>
      <c r="C12" s="14">
        <v>50</v>
      </c>
      <c r="E12" s="14">
        <v>35</v>
      </c>
      <c r="F12" s="14">
        <v>25</v>
      </c>
      <c r="G12" s="14">
        <v>35</v>
      </c>
      <c r="H12" s="14">
        <v>10</v>
      </c>
      <c r="I12" s="14">
        <v>35</v>
      </c>
      <c r="J12" s="14">
        <v>20</v>
      </c>
      <c r="K12" s="14">
        <v>35</v>
      </c>
      <c r="L12" s="14">
        <v>35</v>
      </c>
      <c r="M12" s="14">
        <v>15</v>
      </c>
      <c r="N12" s="14">
        <v>10</v>
      </c>
      <c r="O12" s="27">
        <v>20</v>
      </c>
      <c r="P12" s="14">
        <v>35</v>
      </c>
      <c r="Q12" s="27">
        <v>35</v>
      </c>
      <c r="R12" s="14">
        <v>35</v>
      </c>
      <c r="S12" s="14">
        <v>25</v>
      </c>
      <c r="T12" s="14">
        <v>35</v>
      </c>
      <c r="U12" s="14">
        <v>0</v>
      </c>
      <c r="V12" s="14">
        <v>10</v>
      </c>
      <c r="W12" s="14">
        <v>15</v>
      </c>
      <c r="X12" s="14">
        <v>20</v>
      </c>
      <c r="Y12" s="27">
        <v>40</v>
      </c>
      <c r="Z12" s="14">
        <v>20</v>
      </c>
      <c r="AB12" s="14">
        <f t="shared" si="2"/>
        <v>35</v>
      </c>
      <c r="AC12" s="14">
        <f t="shared" si="3"/>
        <v>20</v>
      </c>
      <c r="AD12" s="33">
        <f t="shared" si="4"/>
        <v>-15</v>
      </c>
      <c r="AE12" s="16" t="str">
        <f t="shared" si="5"/>
        <v>Service catchment area</v>
      </c>
      <c r="AF12" s="14">
        <f t="shared" si="6"/>
        <v>35</v>
      </c>
      <c r="AG12" s="14">
        <f t="shared" si="7"/>
        <v>40</v>
      </c>
      <c r="AH12" s="33">
        <f t="shared" si="8"/>
        <v>5</v>
      </c>
      <c r="AI12" s="16" t="str">
        <f t="shared" si="9"/>
        <v/>
      </c>
      <c r="AJ12" s="14">
        <f t="shared" si="10"/>
        <v>40</v>
      </c>
      <c r="AK12" s="14">
        <f t="shared" si="11"/>
        <v>20</v>
      </c>
      <c r="AL12" s="33">
        <f t="shared" si="12"/>
        <v>-20</v>
      </c>
      <c r="AM12" s="16" t="str">
        <f t="shared" si="13"/>
        <v>Service catchment area</v>
      </c>
      <c r="AO12" s="14">
        <f t="shared" si="14"/>
        <v>35</v>
      </c>
      <c r="AP12" s="14">
        <f t="shared" si="15"/>
        <v>35</v>
      </c>
      <c r="AQ12" s="33">
        <f t="shared" si="16"/>
        <v>0</v>
      </c>
      <c r="AR12" s="16" t="str">
        <f t="shared" si="17"/>
        <v/>
      </c>
    </row>
    <row r="13" spans="1:44" s="14" customFormat="1" ht="15.75" customHeight="1" x14ac:dyDescent="0.25">
      <c r="A13" s="14">
        <v>10</v>
      </c>
      <c r="B13" s="16" t="s">
        <v>40</v>
      </c>
      <c r="C13" s="14">
        <v>30</v>
      </c>
      <c r="E13" s="14">
        <v>9</v>
      </c>
      <c r="F13" s="14">
        <v>24</v>
      </c>
      <c r="G13" s="14">
        <v>9</v>
      </c>
      <c r="H13" s="14">
        <v>18</v>
      </c>
      <c r="I13" s="14">
        <v>21</v>
      </c>
      <c r="J13" s="14">
        <v>9</v>
      </c>
      <c r="K13" s="14">
        <v>21</v>
      </c>
      <c r="L13" s="14">
        <v>18</v>
      </c>
      <c r="M13" s="14">
        <v>18</v>
      </c>
      <c r="N13" s="14">
        <v>18</v>
      </c>
      <c r="O13" s="27">
        <v>18</v>
      </c>
      <c r="P13" s="14">
        <v>21</v>
      </c>
      <c r="Q13" s="27">
        <v>21</v>
      </c>
      <c r="R13" s="14">
        <v>21</v>
      </c>
      <c r="S13" s="14">
        <v>21</v>
      </c>
      <c r="T13" s="14">
        <v>21</v>
      </c>
      <c r="U13" s="14">
        <v>6</v>
      </c>
      <c r="V13" s="14">
        <v>21</v>
      </c>
      <c r="W13" s="14">
        <v>21</v>
      </c>
      <c r="X13" s="14">
        <v>6</v>
      </c>
      <c r="Y13" s="27">
        <v>27</v>
      </c>
      <c r="Z13" s="14">
        <v>18</v>
      </c>
      <c r="AB13" s="14">
        <f t="shared" si="2"/>
        <v>21</v>
      </c>
      <c r="AC13" s="14">
        <f t="shared" si="3"/>
        <v>18</v>
      </c>
      <c r="AD13" s="33">
        <f t="shared" si="4"/>
        <v>-3</v>
      </c>
      <c r="AE13" s="16" t="str">
        <f t="shared" si="5"/>
        <v>Provisions for allied services</v>
      </c>
      <c r="AF13" s="14">
        <f t="shared" si="6"/>
        <v>21</v>
      </c>
      <c r="AG13" s="14">
        <f t="shared" si="7"/>
        <v>27</v>
      </c>
      <c r="AH13" s="33">
        <f t="shared" si="8"/>
        <v>6</v>
      </c>
      <c r="AI13" s="16" t="str">
        <f t="shared" si="9"/>
        <v/>
      </c>
      <c r="AJ13" s="14">
        <f t="shared" si="10"/>
        <v>27</v>
      </c>
      <c r="AK13" s="14">
        <f t="shared" si="11"/>
        <v>18</v>
      </c>
      <c r="AL13" s="33">
        <f t="shared" si="12"/>
        <v>-9</v>
      </c>
      <c r="AM13" s="16" t="str">
        <f t="shared" si="13"/>
        <v>Provisions for allied services</v>
      </c>
      <c r="AO13" s="14">
        <f t="shared" si="14"/>
        <v>21</v>
      </c>
      <c r="AP13" s="14">
        <f t="shared" si="15"/>
        <v>21</v>
      </c>
      <c r="AQ13" s="33">
        <f t="shared" si="16"/>
        <v>0</v>
      </c>
      <c r="AR13" s="16" t="str">
        <f t="shared" si="17"/>
        <v/>
      </c>
    </row>
    <row r="14" spans="1:44" s="14" customFormat="1" ht="15.75" customHeight="1" x14ac:dyDescent="0.25">
      <c r="A14" s="14">
        <v>11</v>
      </c>
      <c r="B14" s="16" t="s">
        <v>41</v>
      </c>
      <c r="C14" s="14">
        <v>30</v>
      </c>
      <c r="E14" s="14">
        <v>21</v>
      </c>
      <c r="F14" s="14">
        <v>21</v>
      </c>
      <c r="G14" s="14">
        <v>21</v>
      </c>
      <c r="H14" s="14">
        <v>12</v>
      </c>
      <c r="I14" s="14">
        <v>21</v>
      </c>
      <c r="J14" s="14">
        <v>9</v>
      </c>
      <c r="K14" s="14">
        <v>21</v>
      </c>
      <c r="L14" s="14">
        <v>12</v>
      </c>
      <c r="M14" s="14">
        <v>12</v>
      </c>
      <c r="N14" s="14">
        <v>12</v>
      </c>
      <c r="O14" s="27">
        <v>30</v>
      </c>
      <c r="P14" s="14">
        <v>21</v>
      </c>
      <c r="Q14" s="27">
        <v>21</v>
      </c>
      <c r="R14" s="14">
        <v>21</v>
      </c>
      <c r="S14" s="14">
        <v>12</v>
      </c>
      <c r="T14" s="14">
        <v>21</v>
      </c>
      <c r="U14" s="14">
        <v>9</v>
      </c>
      <c r="V14" s="14">
        <v>12</v>
      </c>
      <c r="W14" s="14">
        <v>21</v>
      </c>
      <c r="X14" s="14">
        <v>24</v>
      </c>
      <c r="Y14" s="27">
        <v>21</v>
      </c>
      <c r="Z14" s="14">
        <v>9</v>
      </c>
      <c r="AB14" s="14">
        <f t="shared" si="2"/>
        <v>21</v>
      </c>
      <c r="AC14" s="14">
        <f t="shared" si="3"/>
        <v>30</v>
      </c>
      <c r="AD14" s="33">
        <f t="shared" si="4"/>
        <v>9</v>
      </c>
      <c r="AE14" s="16" t="str">
        <f t="shared" si="5"/>
        <v/>
      </c>
      <c r="AF14" s="14">
        <f t="shared" si="6"/>
        <v>21</v>
      </c>
      <c r="AG14" s="14">
        <f t="shared" si="7"/>
        <v>21</v>
      </c>
      <c r="AH14" s="33">
        <f t="shared" si="8"/>
        <v>0</v>
      </c>
      <c r="AI14" s="16" t="str">
        <f t="shared" si="9"/>
        <v/>
      </c>
      <c r="AJ14" s="14">
        <f t="shared" si="10"/>
        <v>21</v>
      </c>
      <c r="AK14" s="14">
        <f t="shared" si="11"/>
        <v>30</v>
      </c>
      <c r="AL14" s="33">
        <f t="shared" si="12"/>
        <v>9</v>
      </c>
      <c r="AM14" s="16" t="str">
        <f t="shared" si="13"/>
        <v/>
      </c>
      <c r="AO14" s="14">
        <f t="shared" si="14"/>
        <v>21</v>
      </c>
      <c r="AP14" s="14">
        <f t="shared" si="15"/>
        <v>21</v>
      </c>
      <c r="AQ14" s="33">
        <f t="shared" si="16"/>
        <v>0</v>
      </c>
      <c r="AR14" s="16" t="str">
        <f t="shared" si="17"/>
        <v/>
      </c>
    </row>
    <row r="15" spans="1:44" s="14" customFormat="1" ht="15.75" customHeight="1" x14ac:dyDescent="0.25">
      <c r="A15" s="14">
        <v>12</v>
      </c>
      <c r="B15" s="16" t="s">
        <v>42</v>
      </c>
      <c r="C15" s="14">
        <v>30</v>
      </c>
      <c r="E15" s="14">
        <v>21</v>
      </c>
      <c r="F15" s="14">
        <v>15</v>
      </c>
      <c r="G15" s="14">
        <v>21</v>
      </c>
      <c r="H15" s="14">
        <v>18</v>
      </c>
      <c r="I15" s="14">
        <v>9</v>
      </c>
      <c r="J15" s="14">
        <v>3</v>
      </c>
      <c r="K15" s="14">
        <v>21</v>
      </c>
      <c r="L15" s="14">
        <v>18</v>
      </c>
      <c r="M15" s="14">
        <v>6</v>
      </c>
      <c r="N15" s="14">
        <v>9</v>
      </c>
      <c r="O15" s="27">
        <v>9</v>
      </c>
      <c r="P15" s="14">
        <v>18</v>
      </c>
      <c r="Q15" s="27">
        <v>27</v>
      </c>
      <c r="R15" s="14">
        <v>18</v>
      </c>
      <c r="S15" s="14">
        <v>6</v>
      </c>
      <c r="T15" s="14">
        <v>21</v>
      </c>
      <c r="U15" s="14">
        <v>24</v>
      </c>
      <c r="V15" s="14">
        <v>9</v>
      </c>
      <c r="W15" s="14">
        <v>27</v>
      </c>
      <c r="X15" s="14">
        <v>9</v>
      </c>
      <c r="Y15" s="27">
        <v>21</v>
      </c>
      <c r="Z15" s="14">
        <v>6</v>
      </c>
      <c r="AB15" s="14">
        <f t="shared" si="2"/>
        <v>27</v>
      </c>
      <c r="AC15" s="14">
        <f t="shared" si="3"/>
        <v>9</v>
      </c>
      <c r="AD15" s="33">
        <f t="shared" si="4"/>
        <v>-18</v>
      </c>
      <c r="AE15" s="16" t="str">
        <f t="shared" si="5"/>
        <v>Neighbourhood compatibility</v>
      </c>
      <c r="AF15" s="14">
        <f t="shared" si="6"/>
        <v>27</v>
      </c>
      <c r="AG15" s="14">
        <f t="shared" si="7"/>
        <v>21</v>
      </c>
      <c r="AH15" s="33">
        <f t="shared" si="8"/>
        <v>-6</v>
      </c>
      <c r="AI15" s="16" t="str">
        <f t="shared" si="9"/>
        <v>Neighbourhood compatibility</v>
      </c>
      <c r="AJ15" s="14">
        <f t="shared" si="10"/>
        <v>21</v>
      </c>
      <c r="AK15" s="14">
        <f t="shared" si="11"/>
        <v>9</v>
      </c>
      <c r="AL15" s="33">
        <f t="shared" si="12"/>
        <v>-12</v>
      </c>
      <c r="AM15" s="16" t="str">
        <f t="shared" si="13"/>
        <v>Neighbourhood compatibility</v>
      </c>
      <c r="AO15" s="14">
        <f t="shared" si="14"/>
        <v>27</v>
      </c>
      <c r="AP15" s="14">
        <f t="shared" si="15"/>
        <v>18</v>
      </c>
      <c r="AQ15" s="33">
        <f t="shared" si="16"/>
        <v>-9</v>
      </c>
      <c r="AR15" s="16" t="str">
        <f t="shared" si="17"/>
        <v>Neighbourhood compatibility</v>
      </c>
    </row>
    <row r="16" spans="1:44" s="14" customFormat="1" ht="15.75" customHeight="1" x14ac:dyDescent="0.25">
      <c r="A16" s="14">
        <v>13</v>
      </c>
      <c r="B16" s="16" t="s">
        <v>43</v>
      </c>
      <c r="C16" s="14">
        <v>20</v>
      </c>
      <c r="E16" s="14">
        <v>6</v>
      </c>
      <c r="F16" s="14">
        <v>16</v>
      </c>
      <c r="G16" s="14">
        <v>16</v>
      </c>
      <c r="H16" s="14">
        <v>16</v>
      </c>
      <c r="I16" s="14">
        <v>10</v>
      </c>
      <c r="J16" s="14">
        <v>4</v>
      </c>
      <c r="K16" s="14">
        <v>12</v>
      </c>
      <c r="L16" s="14">
        <v>8</v>
      </c>
      <c r="M16" s="14">
        <v>14</v>
      </c>
      <c r="N16" s="14">
        <v>14</v>
      </c>
      <c r="O16" s="27">
        <v>16</v>
      </c>
      <c r="P16" s="14">
        <v>10</v>
      </c>
      <c r="Q16" s="27">
        <v>10</v>
      </c>
      <c r="R16" s="14">
        <v>10</v>
      </c>
      <c r="S16" s="14">
        <v>10</v>
      </c>
      <c r="T16" s="14">
        <v>10</v>
      </c>
      <c r="U16" s="14">
        <v>10</v>
      </c>
      <c r="V16" s="14">
        <v>8</v>
      </c>
      <c r="W16" s="14">
        <v>14</v>
      </c>
      <c r="X16" s="14">
        <v>8</v>
      </c>
      <c r="Y16" s="27">
        <v>18</v>
      </c>
      <c r="Z16" s="14">
        <v>4</v>
      </c>
      <c r="AB16" s="14">
        <f t="shared" si="2"/>
        <v>10</v>
      </c>
      <c r="AC16" s="14">
        <f t="shared" si="3"/>
        <v>16</v>
      </c>
      <c r="AD16" s="33">
        <f t="shared" si="4"/>
        <v>6</v>
      </c>
      <c r="AE16" s="16" t="str">
        <f t="shared" si="5"/>
        <v/>
      </c>
      <c r="AF16" s="14">
        <f t="shared" si="6"/>
        <v>10</v>
      </c>
      <c r="AG16" s="14">
        <f t="shared" si="7"/>
        <v>18</v>
      </c>
      <c r="AH16" s="33">
        <f t="shared" si="8"/>
        <v>8</v>
      </c>
      <c r="AI16" s="16" t="str">
        <f t="shared" si="9"/>
        <v/>
      </c>
      <c r="AJ16" s="14">
        <f t="shared" si="10"/>
        <v>18</v>
      </c>
      <c r="AK16" s="14">
        <f t="shared" si="11"/>
        <v>16</v>
      </c>
      <c r="AL16" s="33">
        <f t="shared" si="12"/>
        <v>-2</v>
      </c>
      <c r="AM16" s="16" t="str">
        <f t="shared" si="13"/>
        <v>Site amenities</v>
      </c>
      <c r="AO16" s="14">
        <f t="shared" si="14"/>
        <v>10</v>
      </c>
      <c r="AP16" s="14">
        <f t="shared" si="15"/>
        <v>10</v>
      </c>
      <c r="AQ16" s="33">
        <f t="shared" si="16"/>
        <v>0</v>
      </c>
      <c r="AR16" s="16" t="str">
        <f t="shared" si="17"/>
        <v/>
      </c>
    </row>
    <row r="17" spans="1:44" s="14" customFormat="1" ht="15.75" customHeight="1" x14ac:dyDescent="0.25">
      <c r="A17" s="14">
        <v>14</v>
      </c>
      <c r="B17" s="16" t="s">
        <v>44</v>
      </c>
      <c r="C17" s="14">
        <v>20</v>
      </c>
      <c r="E17" s="14">
        <v>10</v>
      </c>
      <c r="F17" s="14">
        <v>10</v>
      </c>
      <c r="G17" s="14">
        <v>16</v>
      </c>
      <c r="H17" s="14">
        <v>8</v>
      </c>
      <c r="I17" s="14">
        <v>12</v>
      </c>
      <c r="J17" s="14">
        <v>16</v>
      </c>
      <c r="K17" s="14">
        <v>14</v>
      </c>
      <c r="L17" s="14">
        <v>14</v>
      </c>
      <c r="M17" s="14">
        <v>10</v>
      </c>
      <c r="N17" s="14">
        <v>12</v>
      </c>
      <c r="O17" s="27">
        <v>10</v>
      </c>
      <c r="P17" s="14">
        <v>16</v>
      </c>
      <c r="Q17" s="27">
        <v>16</v>
      </c>
      <c r="R17" s="14">
        <v>14</v>
      </c>
      <c r="S17" s="14">
        <v>14</v>
      </c>
      <c r="T17" s="14">
        <v>14</v>
      </c>
      <c r="U17" s="14">
        <v>10</v>
      </c>
      <c r="V17" s="14">
        <v>10</v>
      </c>
      <c r="W17" s="14">
        <v>12</v>
      </c>
      <c r="X17" s="14">
        <v>14</v>
      </c>
      <c r="Y17" s="27">
        <v>14</v>
      </c>
      <c r="Z17" s="14">
        <v>16</v>
      </c>
      <c r="AB17" s="14">
        <f t="shared" si="2"/>
        <v>16</v>
      </c>
      <c r="AC17" s="14">
        <f t="shared" si="3"/>
        <v>10</v>
      </c>
      <c r="AD17" s="33">
        <f t="shared" si="4"/>
        <v>-6</v>
      </c>
      <c r="AE17" s="16" t="str">
        <f t="shared" si="5"/>
        <v>Visibility</v>
      </c>
      <c r="AF17" s="14">
        <f t="shared" si="6"/>
        <v>16</v>
      </c>
      <c r="AG17" s="14">
        <f t="shared" si="7"/>
        <v>14</v>
      </c>
      <c r="AH17" s="33">
        <f t="shared" si="8"/>
        <v>-2</v>
      </c>
      <c r="AI17" s="16" t="str">
        <f t="shared" si="9"/>
        <v>Visibility</v>
      </c>
      <c r="AJ17" s="14">
        <f t="shared" si="10"/>
        <v>14</v>
      </c>
      <c r="AK17" s="14">
        <f t="shared" si="11"/>
        <v>10</v>
      </c>
      <c r="AL17" s="33">
        <f t="shared" si="12"/>
        <v>-4</v>
      </c>
      <c r="AM17" s="16" t="str">
        <f t="shared" si="13"/>
        <v>Visibility</v>
      </c>
      <c r="AO17" s="14">
        <f t="shared" si="14"/>
        <v>16</v>
      </c>
      <c r="AP17" s="14">
        <f t="shared" si="15"/>
        <v>16</v>
      </c>
      <c r="AQ17" s="33">
        <f t="shared" si="16"/>
        <v>0</v>
      </c>
      <c r="AR17" s="16" t="str">
        <f t="shared" si="17"/>
        <v/>
      </c>
    </row>
    <row r="18" spans="1:44" s="14" customFormat="1" ht="15.75" customHeight="1" x14ac:dyDescent="0.25">
      <c r="A18" s="14">
        <v>15</v>
      </c>
      <c r="B18" s="16" t="s">
        <v>45</v>
      </c>
      <c r="C18" s="14">
        <v>40</v>
      </c>
      <c r="E18" s="14">
        <v>12</v>
      </c>
      <c r="F18" s="14">
        <v>32</v>
      </c>
      <c r="G18" s="14">
        <v>20</v>
      </c>
      <c r="H18" s="14">
        <v>16</v>
      </c>
      <c r="I18" s="14">
        <v>4</v>
      </c>
      <c r="J18" s="14">
        <v>8</v>
      </c>
      <c r="K18" s="14">
        <v>12</v>
      </c>
      <c r="L18" s="14">
        <v>28</v>
      </c>
      <c r="M18" s="14">
        <v>12</v>
      </c>
      <c r="N18" s="14">
        <v>16</v>
      </c>
      <c r="O18" s="27">
        <v>28</v>
      </c>
      <c r="P18" s="14">
        <v>32</v>
      </c>
      <c r="Q18" s="27">
        <v>32</v>
      </c>
      <c r="R18" s="14">
        <v>12</v>
      </c>
      <c r="S18" s="14">
        <v>8</v>
      </c>
      <c r="T18" s="14">
        <v>12</v>
      </c>
      <c r="U18" s="14">
        <v>16</v>
      </c>
      <c r="V18" s="14">
        <v>12</v>
      </c>
      <c r="W18" s="14">
        <v>12</v>
      </c>
      <c r="X18" s="14">
        <v>4</v>
      </c>
      <c r="Y18" s="27">
        <v>32</v>
      </c>
      <c r="Z18" s="14">
        <v>8</v>
      </c>
      <c r="AB18" s="14">
        <f t="shared" si="2"/>
        <v>32</v>
      </c>
      <c r="AC18" s="14">
        <f t="shared" si="3"/>
        <v>28</v>
      </c>
      <c r="AD18" s="33">
        <f t="shared" si="4"/>
        <v>-4</v>
      </c>
      <c r="AE18" s="16" t="str">
        <f t="shared" si="5"/>
        <v>Proximity to EMS/Police</v>
      </c>
      <c r="AF18" s="14">
        <f t="shared" si="6"/>
        <v>32</v>
      </c>
      <c r="AG18" s="14">
        <f t="shared" si="7"/>
        <v>32</v>
      </c>
      <c r="AH18" s="33">
        <f t="shared" si="8"/>
        <v>0</v>
      </c>
      <c r="AI18" s="16" t="str">
        <f t="shared" si="9"/>
        <v/>
      </c>
      <c r="AJ18" s="14">
        <f t="shared" si="10"/>
        <v>32</v>
      </c>
      <c r="AK18" s="14">
        <f t="shared" si="11"/>
        <v>28</v>
      </c>
      <c r="AL18" s="33">
        <f t="shared" si="12"/>
        <v>-4</v>
      </c>
      <c r="AM18" s="16" t="str">
        <f t="shared" si="13"/>
        <v>Proximity to EMS/Police</v>
      </c>
      <c r="AO18" s="14">
        <f t="shared" si="14"/>
        <v>32</v>
      </c>
      <c r="AP18" s="14">
        <f t="shared" si="15"/>
        <v>32</v>
      </c>
      <c r="AQ18" s="33">
        <f t="shared" si="16"/>
        <v>0</v>
      </c>
      <c r="AR18" s="16" t="str">
        <f t="shared" si="17"/>
        <v/>
      </c>
    </row>
    <row r="19" spans="1:44" s="14" customFormat="1" ht="15.75" customHeight="1" x14ac:dyDescent="0.25">
      <c r="A19" s="14">
        <v>16</v>
      </c>
      <c r="B19" s="16" t="s">
        <v>46</v>
      </c>
      <c r="C19" s="14">
        <v>50</v>
      </c>
      <c r="E19" s="14">
        <v>30</v>
      </c>
      <c r="F19" s="14">
        <v>30</v>
      </c>
      <c r="G19" s="14">
        <v>15</v>
      </c>
      <c r="H19" s="14">
        <v>25</v>
      </c>
      <c r="I19" s="14">
        <v>30</v>
      </c>
      <c r="J19" s="14">
        <v>30</v>
      </c>
      <c r="K19" s="14">
        <v>25</v>
      </c>
      <c r="L19" s="14">
        <v>25</v>
      </c>
      <c r="M19" s="14">
        <v>20</v>
      </c>
      <c r="N19" s="14">
        <v>15</v>
      </c>
      <c r="O19" s="27">
        <v>35</v>
      </c>
      <c r="P19" s="14">
        <v>30</v>
      </c>
      <c r="Q19" s="27">
        <v>35</v>
      </c>
      <c r="R19" s="14">
        <v>20</v>
      </c>
      <c r="S19" s="14">
        <v>30</v>
      </c>
      <c r="T19" s="14">
        <v>25</v>
      </c>
      <c r="U19" s="14">
        <v>20</v>
      </c>
      <c r="V19" s="14">
        <v>30</v>
      </c>
      <c r="W19" s="14">
        <v>35</v>
      </c>
      <c r="X19" s="14">
        <v>40</v>
      </c>
      <c r="Y19" s="27">
        <v>40</v>
      </c>
      <c r="Z19" s="14">
        <v>30</v>
      </c>
      <c r="AB19" s="14">
        <f t="shared" si="2"/>
        <v>35</v>
      </c>
      <c r="AC19" s="14">
        <f t="shared" si="3"/>
        <v>35</v>
      </c>
      <c r="AD19" s="33">
        <f t="shared" si="4"/>
        <v>0</v>
      </c>
      <c r="AE19" s="16" t="str">
        <f t="shared" si="5"/>
        <v/>
      </c>
      <c r="AF19" s="14">
        <f t="shared" si="6"/>
        <v>35</v>
      </c>
      <c r="AG19" s="14">
        <f t="shared" si="7"/>
        <v>40</v>
      </c>
      <c r="AH19" s="33">
        <f t="shared" si="8"/>
        <v>5</v>
      </c>
      <c r="AI19" s="16" t="str">
        <f t="shared" si="9"/>
        <v/>
      </c>
      <c r="AJ19" s="14">
        <f t="shared" si="10"/>
        <v>40</v>
      </c>
      <c r="AK19" s="14">
        <f t="shared" si="11"/>
        <v>35</v>
      </c>
      <c r="AL19" s="33">
        <f t="shared" si="12"/>
        <v>-5</v>
      </c>
      <c r="AM19" s="16" t="str">
        <f t="shared" si="13"/>
        <v>Roadway capacity</v>
      </c>
      <c r="AO19" s="14">
        <f t="shared" si="14"/>
        <v>35</v>
      </c>
      <c r="AP19" s="14">
        <f t="shared" si="15"/>
        <v>30</v>
      </c>
      <c r="AQ19" s="33">
        <f t="shared" si="16"/>
        <v>-5</v>
      </c>
      <c r="AR19" s="16" t="str">
        <f t="shared" si="17"/>
        <v>Roadway capacity</v>
      </c>
    </row>
    <row r="20" spans="1:44" s="14" customFormat="1" ht="15.75" customHeight="1" x14ac:dyDescent="0.25">
      <c r="A20" s="14">
        <v>17</v>
      </c>
      <c r="B20" s="16" t="s">
        <v>47</v>
      </c>
      <c r="C20" s="14">
        <v>40</v>
      </c>
      <c r="E20" s="14">
        <v>32</v>
      </c>
      <c r="F20" s="14">
        <v>36</v>
      </c>
      <c r="G20" s="14">
        <v>16</v>
      </c>
      <c r="H20" s="14">
        <v>20</v>
      </c>
      <c r="I20" s="14">
        <v>40</v>
      </c>
      <c r="J20" s="14">
        <v>32</v>
      </c>
      <c r="K20" s="14">
        <v>28</v>
      </c>
      <c r="L20" s="14">
        <v>28</v>
      </c>
      <c r="M20" s="14">
        <v>16</v>
      </c>
      <c r="N20" s="14">
        <v>16</v>
      </c>
      <c r="O20" s="27">
        <v>28</v>
      </c>
      <c r="P20" s="14">
        <v>28</v>
      </c>
      <c r="Q20" s="27">
        <v>40</v>
      </c>
      <c r="R20" s="14">
        <v>28</v>
      </c>
      <c r="S20" s="14">
        <v>32</v>
      </c>
      <c r="T20" s="14">
        <v>28</v>
      </c>
      <c r="U20" s="14">
        <v>12</v>
      </c>
      <c r="V20" s="14">
        <v>32</v>
      </c>
      <c r="W20" s="14">
        <v>32</v>
      </c>
      <c r="X20" s="14">
        <v>40</v>
      </c>
      <c r="Y20" s="27">
        <v>36</v>
      </c>
      <c r="Z20" s="14">
        <v>32</v>
      </c>
      <c r="AB20" s="14">
        <f t="shared" si="2"/>
        <v>40</v>
      </c>
      <c r="AC20" s="14">
        <f t="shared" si="3"/>
        <v>28</v>
      </c>
      <c r="AD20" s="33">
        <f t="shared" si="4"/>
        <v>-12</v>
      </c>
      <c r="AE20" s="16" t="str">
        <f t="shared" si="5"/>
        <v>Arterial/Collector Road Access</v>
      </c>
      <c r="AF20" s="14">
        <f t="shared" si="6"/>
        <v>40</v>
      </c>
      <c r="AG20" s="14">
        <f t="shared" si="7"/>
        <v>36</v>
      </c>
      <c r="AH20" s="33">
        <f t="shared" si="8"/>
        <v>-4</v>
      </c>
      <c r="AI20" s="16" t="str">
        <f t="shared" si="9"/>
        <v>Arterial/Collector Road Access</v>
      </c>
      <c r="AJ20" s="14">
        <f t="shared" si="10"/>
        <v>36</v>
      </c>
      <c r="AK20" s="14">
        <f t="shared" si="11"/>
        <v>28</v>
      </c>
      <c r="AL20" s="33">
        <f t="shared" si="12"/>
        <v>-8</v>
      </c>
      <c r="AM20" s="16" t="str">
        <f t="shared" si="13"/>
        <v>Arterial/Collector Road Access</v>
      </c>
      <c r="AO20" s="14">
        <f t="shared" si="14"/>
        <v>40</v>
      </c>
      <c r="AP20" s="14">
        <f t="shared" si="15"/>
        <v>28</v>
      </c>
      <c r="AQ20" s="33">
        <f t="shared" si="16"/>
        <v>-12</v>
      </c>
      <c r="AR20" s="16" t="str">
        <f t="shared" si="17"/>
        <v>Arterial/Collector Road Access</v>
      </c>
    </row>
    <row r="21" spans="1:44" s="14" customFormat="1" ht="15.75" customHeight="1" x14ac:dyDescent="0.25">
      <c r="A21" s="14">
        <v>18</v>
      </c>
      <c r="B21" s="16" t="s">
        <v>48</v>
      </c>
      <c r="C21" s="14">
        <v>40</v>
      </c>
      <c r="E21" s="14">
        <v>4</v>
      </c>
      <c r="F21" s="14">
        <v>36</v>
      </c>
      <c r="G21" s="14">
        <v>8</v>
      </c>
      <c r="H21" s="14">
        <v>0</v>
      </c>
      <c r="I21" s="14">
        <v>40</v>
      </c>
      <c r="J21" s="14">
        <v>8</v>
      </c>
      <c r="K21" s="14">
        <v>12</v>
      </c>
      <c r="L21" s="14">
        <v>12</v>
      </c>
      <c r="M21" s="14">
        <v>12</v>
      </c>
      <c r="N21" s="14">
        <v>12</v>
      </c>
      <c r="O21" s="27">
        <v>36</v>
      </c>
      <c r="P21" s="14">
        <v>4</v>
      </c>
      <c r="Q21" s="27">
        <v>40</v>
      </c>
      <c r="R21" s="14">
        <v>4</v>
      </c>
      <c r="S21" s="14">
        <v>40</v>
      </c>
      <c r="T21" s="14">
        <v>4</v>
      </c>
      <c r="U21" s="14">
        <v>12</v>
      </c>
      <c r="V21" s="14">
        <v>40</v>
      </c>
      <c r="W21" s="14">
        <v>4</v>
      </c>
      <c r="X21" s="14">
        <v>4</v>
      </c>
      <c r="Y21" s="27">
        <v>40</v>
      </c>
      <c r="Z21" s="14">
        <v>20</v>
      </c>
      <c r="AB21" s="14">
        <f t="shared" si="2"/>
        <v>40</v>
      </c>
      <c r="AC21" s="14">
        <f t="shared" si="3"/>
        <v>36</v>
      </c>
      <c r="AD21" s="33">
        <f t="shared" si="4"/>
        <v>-4</v>
      </c>
      <c r="AE21" s="16" t="str">
        <f t="shared" si="5"/>
        <v>User Access</v>
      </c>
      <c r="AF21" s="14">
        <f t="shared" si="6"/>
        <v>40</v>
      </c>
      <c r="AG21" s="14">
        <f t="shared" si="7"/>
        <v>40</v>
      </c>
      <c r="AH21" s="33">
        <f t="shared" si="8"/>
        <v>0</v>
      </c>
      <c r="AI21" s="16" t="str">
        <f t="shared" si="9"/>
        <v/>
      </c>
      <c r="AJ21" s="14">
        <f t="shared" si="10"/>
        <v>40</v>
      </c>
      <c r="AK21" s="14">
        <f t="shared" si="11"/>
        <v>36</v>
      </c>
      <c r="AL21" s="33">
        <f t="shared" si="12"/>
        <v>-4</v>
      </c>
      <c r="AM21" s="16" t="str">
        <f t="shared" si="13"/>
        <v>User Access</v>
      </c>
      <c r="AO21" s="14">
        <f t="shared" si="14"/>
        <v>40</v>
      </c>
      <c r="AP21" s="14">
        <f t="shared" si="15"/>
        <v>4</v>
      </c>
      <c r="AQ21" s="33">
        <f t="shared" si="16"/>
        <v>-36</v>
      </c>
      <c r="AR21" s="16" t="str">
        <f t="shared" si="17"/>
        <v>User Access</v>
      </c>
    </row>
    <row r="22" spans="1:44" s="14" customFormat="1" ht="15.75" customHeight="1" x14ac:dyDescent="0.25">
      <c r="A22" s="14">
        <v>19</v>
      </c>
      <c r="B22" s="16" t="s">
        <v>49</v>
      </c>
      <c r="C22" s="14">
        <v>50</v>
      </c>
      <c r="E22" s="14">
        <v>20</v>
      </c>
      <c r="F22" s="14">
        <v>45</v>
      </c>
      <c r="G22" s="14">
        <v>35</v>
      </c>
      <c r="H22" s="14">
        <v>0</v>
      </c>
      <c r="I22" s="14">
        <v>10</v>
      </c>
      <c r="J22" s="14">
        <v>0</v>
      </c>
      <c r="K22" s="14">
        <v>15</v>
      </c>
      <c r="L22" s="14">
        <v>25</v>
      </c>
      <c r="M22" s="14">
        <v>0</v>
      </c>
      <c r="N22" s="14">
        <v>0</v>
      </c>
      <c r="O22" s="27">
        <v>50</v>
      </c>
      <c r="P22" s="14">
        <v>35</v>
      </c>
      <c r="Q22" s="27">
        <v>35</v>
      </c>
      <c r="R22" s="14">
        <v>15</v>
      </c>
      <c r="S22" s="14">
        <v>0</v>
      </c>
      <c r="T22" s="14">
        <v>15</v>
      </c>
      <c r="U22" s="14">
        <v>0</v>
      </c>
      <c r="V22" s="14">
        <v>0</v>
      </c>
      <c r="W22" s="14">
        <v>35</v>
      </c>
      <c r="X22" s="14">
        <v>35</v>
      </c>
      <c r="Y22" s="27">
        <v>45</v>
      </c>
      <c r="Z22" s="14">
        <v>0</v>
      </c>
      <c r="AB22" s="14">
        <f t="shared" si="2"/>
        <v>35</v>
      </c>
      <c r="AC22" s="14">
        <f t="shared" si="3"/>
        <v>50</v>
      </c>
      <c r="AD22" s="33">
        <f t="shared" si="4"/>
        <v>15</v>
      </c>
      <c r="AE22" s="16" t="str">
        <f t="shared" si="5"/>
        <v/>
      </c>
      <c r="AF22" s="14">
        <f t="shared" si="6"/>
        <v>35</v>
      </c>
      <c r="AG22" s="14">
        <f t="shared" si="7"/>
        <v>45</v>
      </c>
      <c r="AH22" s="33">
        <f t="shared" si="8"/>
        <v>10</v>
      </c>
      <c r="AI22" s="16" t="str">
        <f t="shared" si="9"/>
        <v/>
      </c>
      <c r="AJ22" s="14">
        <f t="shared" si="10"/>
        <v>45</v>
      </c>
      <c r="AK22" s="14">
        <f t="shared" si="11"/>
        <v>50</v>
      </c>
      <c r="AL22" s="33">
        <f t="shared" si="12"/>
        <v>5</v>
      </c>
      <c r="AM22" s="16" t="str">
        <f t="shared" si="13"/>
        <v/>
      </c>
      <c r="AO22" s="14">
        <f t="shared" si="14"/>
        <v>35</v>
      </c>
      <c r="AP22" s="14">
        <f t="shared" si="15"/>
        <v>35</v>
      </c>
      <c r="AQ22" s="33">
        <f t="shared" si="16"/>
        <v>0</v>
      </c>
      <c r="AR22" s="16" t="str">
        <f t="shared" si="17"/>
        <v/>
      </c>
    </row>
    <row r="23" spans="1:44" s="14" customFormat="1" ht="15.75" customHeight="1" x14ac:dyDescent="0.25">
      <c r="A23" s="14">
        <v>20</v>
      </c>
      <c r="B23" s="16" t="s">
        <v>50</v>
      </c>
      <c r="C23" s="14">
        <v>30</v>
      </c>
      <c r="E23" s="14">
        <v>9</v>
      </c>
      <c r="F23" s="14">
        <v>27</v>
      </c>
      <c r="G23" s="14">
        <v>12</v>
      </c>
      <c r="H23" s="14">
        <v>9</v>
      </c>
      <c r="I23" s="14">
        <v>9</v>
      </c>
      <c r="J23" s="14">
        <v>6</v>
      </c>
      <c r="K23" s="14">
        <v>3</v>
      </c>
      <c r="L23" s="14">
        <v>9</v>
      </c>
      <c r="M23" s="14">
        <v>3</v>
      </c>
      <c r="N23" s="14">
        <v>9</v>
      </c>
      <c r="O23" s="27">
        <v>24</v>
      </c>
      <c r="P23" s="14">
        <v>15</v>
      </c>
      <c r="Q23" s="27">
        <v>15</v>
      </c>
      <c r="R23" s="14">
        <v>6</v>
      </c>
      <c r="S23" s="14">
        <v>6</v>
      </c>
      <c r="T23" s="14">
        <v>6</v>
      </c>
      <c r="U23" s="14">
        <v>9</v>
      </c>
      <c r="V23" s="14">
        <v>6</v>
      </c>
      <c r="W23" s="14">
        <v>12</v>
      </c>
      <c r="X23" s="14">
        <v>21</v>
      </c>
      <c r="Y23" s="27">
        <v>24</v>
      </c>
      <c r="Z23" s="14">
        <v>6</v>
      </c>
      <c r="AB23" s="14">
        <f t="shared" si="2"/>
        <v>15</v>
      </c>
      <c r="AC23" s="14">
        <f t="shared" si="3"/>
        <v>24</v>
      </c>
      <c r="AD23" s="33">
        <f t="shared" si="4"/>
        <v>9</v>
      </c>
      <c r="AE23" s="16" t="str">
        <f t="shared" si="5"/>
        <v/>
      </c>
      <c r="AF23" s="14">
        <f t="shared" si="6"/>
        <v>15</v>
      </c>
      <c r="AG23" s="14">
        <f t="shared" si="7"/>
        <v>24</v>
      </c>
      <c r="AH23" s="33">
        <f t="shared" si="8"/>
        <v>9</v>
      </c>
      <c r="AI23" s="16" t="str">
        <f t="shared" si="9"/>
        <v/>
      </c>
      <c r="AJ23" s="14">
        <f t="shared" si="10"/>
        <v>24</v>
      </c>
      <c r="AK23" s="14">
        <f t="shared" si="11"/>
        <v>24</v>
      </c>
      <c r="AL23" s="33">
        <f t="shared" si="12"/>
        <v>0</v>
      </c>
      <c r="AM23" s="16" t="str">
        <f t="shared" si="13"/>
        <v/>
      </c>
      <c r="AO23" s="14">
        <f t="shared" si="14"/>
        <v>15</v>
      </c>
      <c r="AP23" s="14">
        <f t="shared" si="15"/>
        <v>15</v>
      </c>
      <c r="AQ23" s="33">
        <f t="shared" si="16"/>
        <v>0</v>
      </c>
      <c r="AR23" s="16" t="str">
        <f t="shared" si="17"/>
        <v/>
      </c>
    </row>
    <row r="24" spans="1:44" s="14" customFormat="1" ht="15.75" customHeight="1" x14ac:dyDescent="0.25">
      <c r="A24" s="14">
        <v>21</v>
      </c>
      <c r="B24" s="16" t="s">
        <v>51</v>
      </c>
      <c r="C24" s="14">
        <v>40</v>
      </c>
      <c r="E24" s="14">
        <v>20</v>
      </c>
      <c r="F24" s="14">
        <v>40</v>
      </c>
      <c r="G24" s="14">
        <v>16</v>
      </c>
      <c r="H24" s="14">
        <v>40</v>
      </c>
      <c r="I24" s="14">
        <v>40</v>
      </c>
      <c r="J24" s="14">
        <v>28</v>
      </c>
      <c r="K24" s="14">
        <v>24</v>
      </c>
      <c r="L24" s="14">
        <v>20</v>
      </c>
      <c r="M24" s="14">
        <v>40</v>
      </c>
      <c r="N24" s="14">
        <v>20</v>
      </c>
      <c r="O24" s="27">
        <v>40</v>
      </c>
      <c r="P24" s="14">
        <v>20</v>
      </c>
      <c r="Q24" s="27">
        <v>40</v>
      </c>
      <c r="R24" s="14">
        <v>20</v>
      </c>
      <c r="S24" s="14">
        <v>40</v>
      </c>
      <c r="T24" s="14">
        <v>20</v>
      </c>
      <c r="U24" s="14">
        <v>20</v>
      </c>
      <c r="V24" s="14">
        <v>40</v>
      </c>
      <c r="W24" s="14">
        <v>36</v>
      </c>
      <c r="X24" s="14">
        <v>40</v>
      </c>
      <c r="Y24" s="27">
        <v>32</v>
      </c>
      <c r="Z24" s="14">
        <v>20</v>
      </c>
      <c r="AB24" s="14">
        <f t="shared" si="2"/>
        <v>40</v>
      </c>
      <c r="AC24" s="14">
        <f t="shared" si="3"/>
        <v>40</v>
      </c>
      <c r="AD24" s="33">
        <f t="shared" si="4"/>
        <v>0</v>
      </c>
      <c r="AE24" s="16" t="str">
        <f t="shared" si="5"/>
        <v/>
      </c>
      <c r="AF24" s="14">
        <f t="shared" si="6"/>
        <v>40</v>
      </c>
      <c r="AG24" s="14">
        <f t="shared" si="7"/>
        <v>32</v>
      </c>
      <c r="AH24" s="33">
        <f t="shared" si="8"/>
        <v>-8</v>
      </c>
      <c r="AI24" s="16" t="str">
        <f t="shared" si="9"/>
        <v>2 Road frontage</v>
      </c>
      <c r="AJ24" s="14">
        <f t="shared" si="10"/>
        <v>32</v>
      </c>
      <c r="AK24" s="14">
        <f t="shared" si="11"/>
        <v>40</v>
      </c>
      <c r="AL24" s="33">
        <f t="shared" si="12"/>
        <v>8</v>
      </c>
      <c r="AM24" s="16" t="str">
        <f t="shared" si="13"/>
        <v/>
      </c>
      <c r="AO24" s="14">
        <f t="shared" si="14"/>
        <v>40</v>
      </c>
      <c r="AP24" s="14">
        <f t="shared" si="15"/>
        <v>20</v>
      </c>
      <c r="AQ24" s="33">
        <f t="shared" si="16"/>
        <v>-20</v>
      </c>
      <c r="AR24" s="16" t="str">
        <f t="shared" si="17"/>
        <v>2 Road frontage</v>
      </c>
    </row>
    <row r="25" spans="1:44" s="14" customFormat="1" ht="15.75" customHeight="1" x14ac:dyDescent="0.25">
      <c r="A25" s="14">
        <v>22</v>
      </c>
      <c r="B25" s="16" t="s">
        <v>23</v>
      </c>
      <c r="C25" s="14">
        <v>40</v>
      </c>
      <c r="E25" s="14">
        <v>28</v>
      </c>
      <c r="F25" s="14">
        <v>40</v>
      </c>
      <c r="G25" s="14">
        <v>28</v>
      </c>
      <c r="H25" s="14">
        <v>40</v>
      </c>
      <c r="I25" s="14">
        <v>28</v>
      </c>
      <c r="J25" s="14">
        <v>16</v>
      </c>
      <c r="K25" s="14">
        <v>20</v>
      </c>
      <c r="L25" s="14">
        <v>28</v>
      </c>
      <c r="M25" s="14">
        <v>20</v>
      </c>
      <c r="N25" s="14">
        <v>20</v>
      </c>
      <c r="O25" s="27">
        <v>40</v>
      </c>
      <c r="P25" s="14">
        <v>28</v>
      </c>
      <c r="Q25" s="27">
        <v>28</v>
      </c>
      <c r="R25" s="14">
        <v>8</v>
      </c>
      <c r="S25" s="14">
        <v>12</v>
      </c>
      <c r="T25" s="14">
        <v>12</v>
      </c>
      <c r="U25" s="14">
        <v>28</v>
      </c>
      <c r="V25" s="14">
        <v>24</v>
      </c>
      <c r="W25" s="14">
        <v>36</v>
      </c>
      <c r="X25" s="14">
        <v>40</v>
      </c>
      <c r="Y25" s="27">
        <v>40</v>
      </c>
      <c r="Z25" s="14">
        <v>20</v>
      </c>
      <c r="AB25" s="14">
        <f t="shared" si="2"/>
        <v>28</v>
      </c>
      <c r="AC25" s="14">
        <f t="shared" si="3"/>
        <v>40</v>
      </c>
      <c r="AD25" s="33">
        <f t="shared" si="4"/>
        <v>12</v>
      </c>
      <c r="AE25" s="16" t="str">
        <f t="shared" si="5"/>
        <v/>
      </c>
      <c r="AF25" s="14">
        <f t="shared" si="6"/>
        <v>28</v>
      </c>
      <c r="AG25" s="14">
        <f t="shared" si="7"/>
        <v>40</v>
      </c>
      <c r="AH25" s="33">
        <f t="shared" si="8"/>
        <v>12</v>
      </c>
      <c r="AI25" s="16" t="str">
        <f t="shared" si="9"/>
        <v/>
      </c>
      <c r="AJ25" s="14">
        <f t="shared" si="10"/>
        <v>40</v>
      </c>
      <c r="AK25" s="14">
        <f t="shared" si="11"/>
        <v>40</v>
      </c>
      <c r="AL25" s="33">
        <f t="shared" si="12"/>
        <v>0</v>
      </c>
      <c r="AM25" s="16" t="str">
        <f t="shared" si="13"/>
        <v/>
      </c>
      <c r="AO25" s="14">
        <f t="shared" si="14"/>
        <v>28</v>
      </c>
      <c r="AP25" s="14">
        <f t="shared" si="15"/>
        <v>28</v>
      </c>
      <c r="AQ25" s="33">
        <f t="shared" si="16"/>
        <v>0</v>
      </c>
      <c r="AR25" s="16" t="str">
        <f t="shared" si="17"/>
        <v/>
      </c>
    </row>
    <row r="26" spans="1:44" s="14" customFormat="1" ht="15.75" customHeight="1" x14ac:dyDescent="0.25">
      <c r="A26" s="14">
        <v>22</v>
      </c>
      <c r="B26" s="16" t="s">
        <v>52</v>
      </c>
      <c r="C26" s="14">
        <v>10</v>
      </c>
      <c r="E26" s="14">
        <v>5</v>
      </c>
      <c r="F26" s="14">
        <v>7</v>
      </c>
      <c r="G26" s="14">
        <v>5</v>
      </c>
      <c r="H26" s="14">
        <v>1</v>
      </c>
      <c r="I26" s="14">
        <v>5</v>
      </c>
      <c r="J26" s="14">
        <v>3</v>
      </c>
      <c r="K26" s="14">
        <v>5</v>
      </c>
      <c r="L26" s="14">
        <v>3</v>
      </c>
      <c r="M26" s="14">
        <v>1</v>
      </c>
      <c r="N26" s="14">
        <v>1</v>
      </c>
      <c r="O26" s="27">
        <v>10</v>
      </c>
      <c r="P26" s="14">
        <v>3</v>
      </c>
      <c r="Q26" s="27">
        <v>5</v>
      </c>
      <c r="R26" s="14">
        <v>3</v>
      </c>
      <c r="S26" s="14">
        <v>3</v>
      </c>
      <c r="T26" s="14">
        <v>5</v>
      </c>
      <c r="U26" s="14">
        <v>1</v>
      </c>
      <c r="V26" s="14">
        <v>1</v>
      </c>
      <c r="W26" s="14">
        <v>7</v>
      </c>
      <c r="X26" s="14">
        <v>7</v>
      </c>
      <c r="Y26" s="27">
        <v>7</v>
      </c>
      <c r="Z26" s="14">
        <v>3</v>
      </c>
      <c r="AB26" s="14">
        <f t="shared" si="2"/>
        <v>5</v>
      </c>
      <c r="AC26" s="14">
        <f t="shared" si="3"/>
        <v>10</v>
      </c>
      <c r="AD26" s="33">
        <f t="shared" si="4"/>
        <v>5</v>
      </c>
      <c r="AE26" s="16" t="str">
        <f t="shared" si="5"/>
        <v/>
      </c>
      <c r="AF26" s="14">
        <f t="shared" si="6"/>
        <v>5</v>
      </c>
      <c r="AG26" s="14">
        <f t="shared" si="7"/>
        <v>7</v>
      </c>
      <c r="AH26" s="33">
        <f t="shared" si="8"/>
        <v>2</v>
      </c>
      <c r="AI26" s="16" t="str">
        <f t="shared" si="9"/>
        <v/>
      </c>
      <c r="AJ26" s="14">
        <f t="shared" si="10"/>
        <v>7</v>
      </c>
      <c r="AK26" s="14">
        <f t="shared" si="11"/>
        <v>10</v>
      </c>
      <c r="AL26" s="33">
        <f t="shared" si="12"/>
        <v>3</v>
      </c>
      <c r="AM26" s="16" t="str">
        <f t="shared" si="13"/>
        <v/>
      </c>
      <c r="AO26" s="14">
        <f t="shared" si="14"/>
        <v>5</v>
      </c>
      <c r="AP26" s="14">
        <f t="shared" si="15"/>
        <v>3</v>
      </c>
      <c r="AQ26" s="33">
        <f t="shared" si="16"/>
        <v>-2</v>
      </c>
      <c r="AR26" s="16" t="str">
        <f t="shared" si="17"/>
        <v>Distance to US</v>
      </c>
    </row>
    <row r="27" spans="1:44" s="14" customFormat="1" ht="15.75" customHeight="1" x14ac:dyDescent="0.25">
      <c r="A27" s="14">
        <v>23</v>
      </c>
      <c r="B27" s="16" t="s">
        <v>53</v>
      </c>
      <c r="C27" s="14">
        <v>30</v>
      </c>
      <c r="E27" s="14">
        <v>24</v>
      </c>
      <c r="F27" s="14">
        <v>24</v>
      </c>
      <c r="G27" s="14">
        <v>24</v>
      </c>
      <c r="H27" s="14">
        <v>18</v>
      </c>
      <c r="I27" s="14">
        <v>24</v>
      </c>
      <c r="J27" s="14">
        <v>3</v>
      </c>
      <c r="K27" s="14">
        <v>27</v>
      </c>
      <c r="L27" s="14">
        <v>6</v>
      </c>
      <c r="M27" s="14">
        <v>0</v>
      </c>
      <c r="N27" s="14">
        <v>0</v>
      </c>
      <c r="O27" s="27">
        <v>9</v>
      </c>
      <c r="P27" s="14">
        <v>9</v>
      </c>
      <c r="Q27" s="27">
        <v>30</v>
      </c>
      <c r="R27" s="14">
        <v>27</v>
      </c>
      <c r="S27" s="14">
        <v>21</v>
      </c>
      <c r="T27" s="14">
        <v>27</v>
      </c>
      <c r="U27" s="14">
        <v>0</v>
      </c>
      <c r="V27" s="14">
        <v>21</v>
      </c>
      <c r="W27" s="14">
        <v>21</v>
      </c>
      <c r="X27" s="14">
        <v>9</v>
      </c>
      <c r="Y27" s="27">
        <v>24</v>
      </c>
      <c r="Z27" s="14">
        <v>21</v>
      </c>
      <c r="AB27" s="14">
        <f t="shared" si="2"/>
        <v>30</v>
      </c>
      <c r="AC27" s="14">
        <f t="shared" si="3"/>
        <v>9</v>
      </c>
      <c r="AD27" s="33">
        <f t="shared" si="4"/>
        <v>-21</v>
      </c>
      <c r="AE27" s="16" t="str">
        <f t="shared" si="5"/>
        <v>Helicopter potential</v>
      </c>
      <c r="AF27" s="14">
        <f t="shared" si="6"/>
        <v>30</v>
      </c>
      <c r="AG27" s="14">
        <f t="shared" si="7"/>
        <v>24</v>
      </c>
      <c r="AH27" s="33">
        <f t="shared" si="8"/>
        <v>-6</v>
      </c>
      <c r="AI27" s="16" t="str">
        <f t="shared" si="9"/>
        <v>Helicopter potential</v>
      </c>
      <c r="AJ27" s="14">
        <f t="shared" si="10"/>
        <v>24</v>
      </c>
      <c r="AK27" s="14">
        <f t="shared" si="11"/>
        <v>9</v>
      </c>
      <c r="AL27" s="33">
        <f t="shared" si="12"/>
        <v>-15</v>
      </c>
      <c r="AM27" s="16" t="str">
        <f t="shared" si="13"/>
        <v>Helicopter potential</v>
      </c>
      <c r="AO27" s="14">
        <f t="shared" si="14"/>
        <v>30</v>
      </c>
      <c r="AP27" s="14">
        <f t="shared" si="15"/>
        <v>9</v>
      </c>
      <c r="AQ27" s="33">
        <f t="shared" si="16"/>
        <v>-21</v>
      </c>
      <c r="AR27" s="16" t="str">
        <f t="shared" si="17"/>
        <v>Helicopter potential</v>
      </c>
    </row>
    <row r="28" spans="1:44" s="14" customFormat="1" ht="15.75" customHeight="1" x14ac:dyDescent="0.25">
      <c r="A28" s="14">
        <v>24</v>
      </c>
      <c r="B28" s="16" t="s">
        <v>22</v>
      </c>
      <c r="C28" s="14">
        <v>30</v>
      </c>
      <c r="E28" s="14">
        <v>30</v>
      </c>
      <c r="F28" s="14">
        <v>30</v>
      </c>
      <c r="G28" s="14">
        <v>30</v>
      </c>
      <c r="H28" s="14">
        <v>30</v>
      </c>
      <c r="I28" s="14">
        <v>30</v>
      </c>
      <c r="J28" s="14">
        <v>30</v>
      </c>
      <c r="K28" s="14">
        <v>30</v>
      </c>
      <c r="L28" s="14">
        <v>30</v>
      </c>
      <c r="M28" s="14">
        <v>30</v>
      </c>
      <c r="N28" s="14">
        <v>30</v>
      </c>
      <c r="O28" s="27">
        <v>30</v>
      </c>
      <c r="P28" s="14">
        <v>30</v>
      </c>
      <c r="Q28" s="27">
        <v>30</v>
      </c>
      <c r="R28" s="14">
        <v>30</v>
      </c>
      <c r="S28" s="14">
        <v>30</v>
      </c>
      <c r="T28" s="14">
        <v>30</v>
      </c>
      <c r="U28" s="14">
        <v>30</v>
      </c>
      <c r="V28" s="14">
        <v>30</v>
      </c>
      <c r="W28" s="14">
        <v>30</v>
      </c>
      <c r="X28" s="14">
        <v>30</v>
      </c>
      <c r="Y28" s="27">
        <v>30</v>
      </c>
      <c r="Z28" s="14">
        <v>30</v>
      </c>
      <c r="AB28" s="14">
        <f t="shared" si="2"/>
        <v>30</v>
      </c>
      <c r="AC28" s="14">
        <f t="shared" si="3"/>
        <v>30</v>
      </c>
      <c r="AD28" s="33">
        <f t="shared" si="4"/>
        <v>0</v>
      </c>
      <c r="AE28" s="16" t="str">
        <f t="shared" si="5"/>
        <v/>
      </c>
      <c r="AF28" s="14">
        <f t="shared" si="6"/>
        <v>30</v>
      </c>
      <c r="AG28" s="14">
        <f t="shared" si="7"/>
        <v>30</v>
      </c>
      <c r="AH28" s="33">
        <f t="shared" si="8"/>
        <v>0</v>
      </c>
      <c r="AI28" s="16" t="str">
        <f t="shared" si="9"/>
        <v/>
      </c>
      <c r="AJ28" s="14">
        <f t="shared" si="10"/>
        <v>30</v>
      </c>
      <c r="AK28" s="14">
        <f t="shared" si="11"/>
        <v>30</v>
      </c>
      <c r="AL28" s="33">
        <f t="shared" si="12"/>
        <v>0</v>
      </c>
      <c r="AM28" s="16" t="str">
        <f t="shared" si="13"/>
        <v/>
      </c>
      <c r="AO28" s="14">
        <f t="shared" si="14"/>
        <v>30</v>
      </c>
      <c r="AP28" s="14">
        <f t="shared" si="15"/>
        <v>30</v>
      </c>
      <c r="AQ28" s="33">
        <f t="shared" si="16"/>
        <v>0</v>
      </c>
      <c r="AR28" s="16" t="str">
        <f t="shared" si="17"/>
        <v/>
      </c>
    </row>
    <row r="29" spans="1:44" s="14" customFormat="1" ht="15.75" customHeight="1" x14ac:dyDescent="0.25">
      <c r="A29" s="14">
        <v>26</v>
      </c>
      <c r="B29" s="16" t="s">
        <v>24</v>
      </c>
      <c r="C29" s="14">
        <v>20</v>
      </c>
      <c r="E29" s="14">
        <v>12</v>
      </c>
      <c r="F29" s="14">
        <v>18</v>
      </c>
      <c r="G29" s="14">
        <v>10</v>
      </c>
      <c r="H29" s="14">
        <v>12</v>
      </c>
      <c r="I29" s="14">
        <v>12</v>
      </c>
      <c r="J29" s="14">
        <v>4</v>
      </c>
      <c r="K29" s="14">
        <v>12</v>
      </c>
      <c r="L29" s="14">
        <v>10</v>
      </c>
      <c r="M29" s="14">
        <v>16</v>
      </c>
      <c r="N29" s="14">
        <v>16</v>
      </c>
      <c r="O29" s="27">
        <v>20</v>
      </c>
      <c r="P29" s="14">
        <v>14</v>
      </c>
      <c r="Q29" s="27">
        <v>14</v>
      </c>
      <c r="R29" s="14">
        <v>10</v>
      </c>
      <c r="S29" s="14">
        <v>12</v>
      </c>
      <c r="T29" s="14">
        <v>12</v>
      </c>
      <c r="U29" s="14">
        <v>4</v>
      </c>
      <c r="V29" s="14">
        <v>18</v>
      </c>
      <c r="W29" s="14">
        <v>18</v>
      </c>
      <c r="X29" s="14">
        <v>2</v>
      </c>
      <c r="Y29" s="27">
        <v>18</v>
      </c>
      <c r="Z29" s="14">
        <v>6</v>
      </c>
      <c r="AB29" s="14">
        <f t="shared" si="2"/>
        <v>14</v>
      </c>
      <c r="AC29" s="14">
        <f t="shared" si="3"/>
        <v>20</v>
      </c>
      <c r="AD29" s="33">
        <f t="shared" si="4"/>
        <v>6</v>
      </c>
      <c r="AE29" s="16" t="str">
        <f t="shared" si="5"/>
        <v/>
      </c>
      <c r="AF29" s="14">
        <f t="shared" si="6"/>
        <v>14</v>
      </c>
      <c r="AG29" s="14">
        <f t="shared" si="7"/>
        <v>18</v>
      </c>
      <c r="AH29" s="33">
        <f t="shared" si="8"/>
        <v>4</v>
      </c>
      <c r="AI29" s="16" t="str">
        <f t="shared" si="9"/>
        <v/>
      </c>
      <c r="AJ29" s="14">
        <f t="shared" si="10"/>
        <v>18</v>
      </c>
      <c r="AK29" s="14">
        <f t="shared" si="11"/>
        <v>20</v>
      </c>
      <c r="AL29" s="33">
        <f t="shared" si="12"/>
        <v>2</v>
      </c>
      <c r="AM29" s="16" t="str">
        <f t="shared" si="13"/>
        <v/>
      </c>
      <c r="AO29" s="14">
        <f t="shared" si="14"/>
        <v>14</v>
      </c>
      <c r="AP29" s="14">
        <f t="shared" si="15"/>
        <v>14</v>
      </c>
      <c r="AQ29" s="33">
        <f t="shared" si="16"/>
        <v>0</v>
      </c>
      <c r="AR29" s="16" t="str">
        <f t="shared" si="17"/>
        <v/>
      </c>
    </row>
    <row r="30" spans="1:44" s="14" customFormat="1" ht="15.75" customHeight="1" x14ac:dyDescent="0.25">
      <c r="A30" s="14">
        <v>27</v>
      </c>
      <c r="B30" s="16" t="s">
        <v>25</v>
      </c>
      <c r="C30" s="14">
        <v>40</v>
      </c>
      <c r="E30" s="14">
        <v>12</v>
      </c>
      <c r="F30" s="14">
        <v>40</v>
      </c>
      <c r="G30" s="14">
        <v>40</v>
      </c>
      <c r="H30" s="14">
        <v>16</v>
      </c>
      <c r="I30" s="14">
        <v>24</v>
      </c>
      <c r="J30" s="14">
        <v>8</v>
      </c>
      <c r="K30" s="14">
        <v>40</v>
      </c>
      <c r="L30" s="14">
        <v>24</v>
      </c>
      <c r="M30" s="14">
        <v>40</v>
      </c>
      <c r="N30" s="14">
        <v>40</v>
      </c>
      <c r="O30" s="27">
        <v>40</v>
      </c>
      <c r="P30" s="14">
        <v>24</v>
      </c>
      <c r="Q30" s="27">
        <v>40</v>
      </c>
      <c r="R30" s="14">
        <v>24</v>
      </c>
      <c r="S30" s="14">
        <v>8</v>
      </c>
      <c r="T30" s="14">
        <v>40</v>
      </c>
      <c r="U30" s="14">
        <v>8</v>
      </c>
      <c r="V30" s="14">
        <v>20</v>
      </c>
      <c r="W30" s="14">
        <v>8</v>
      </c>
      <c r="X30" s="14">
        <v>20</v>
      </c>
      <c r="Y30" s="27">
        <v>40</v>
      </c>
      <c r="Z30" s="14">
        <v>16</v>
      </c>
      <c r="AB30" s="14">
        <f t="shared" si="2"/>
        <v>40</v>
      </c>
      <c r="AC30" s="14">
        <f t="shared" si="3"/>
        <v>40</v>
      </c>
      <c r="AD30" s="33">
        <f t="shared" si="4"/>
        <v>0</v>
      </c>
      <c r="AE30" s="16" t="str">
        <f t="shared" si="5"/>
        <v/>
      </c>
      <c r="AF30" s="14">
        <f t="shared" si="6"/>
        <v>40</v>
      </c>
      <c r="AG30" s="14">
        <f t="shared" si="7"/>
        <v>40</v>
      </c>
      <c r="AH30" s="33">
        <f t="shared" si="8"/>
        <v>0</v>
      </c>
      <c r="AI30" s="16" t="str">
        <f t="shared" si="9"/>
        <v/>
      </c>
      <c r="AJ30" s="14">
        <f t="shared" si="10"/>
        <v>40</v>
      </c>
      <c r="AK30" s="14">
        <f t="shared" si="11"/>
        <v>40</v>
      </c>
      <c r="AL30" s="33">
        <f t="shared" si="12"/>
        <v>0</v>
      </c>
      <c r="AM30" s="16" t="str">
        <f t="shared" si="13"/>
        <v/>
      </c>
      <c r="AO30" s="14">
        <f t="shared" si="14"/>
        <v>40</v>
      </c>
      <c r="AP30" s="14">
        <f t="shared" si="15"/>
        <v>24</v>
      </c>
      <c r="AQ30" s="33">
        <f t="shared" si="16"/>
        <v>-16</v>
      </c>
      <c r="AR30" s="16" t="str">
        <f t="shared" si="17"/>
        <v>Heritage/Enviro</v>
      </c>
    </row>
    <row r="31" spans="1:44" s="14" customFormat="1" ht="15.75" customHeight="1" x14ac:dyDescent="0.25">
      <c r="A31" s="14">
        <v>28</v>
      </c>
      <c r="B31" s="16" t="s">
        <v>29</v>
      </c>
      <c r="C31" s="14">
        <v>20</v>
      </c>
      <c r="E31" s="14">
        <v>8</v>
      </c>
      <c r="F31" s="14">
        <v>16</v>
      </c>
      <c r="G31" s="14">
        <v>16</v>
      </c>
      <c r="H31" s="14">
        <v>14</v>
      </c>
      <c r="I31" s="14">
        <v>14</v>
      </c>
      <c r="J31" s="14">
        <v>6</v>
      </c>
      <c r="K31" s="14">
        <v>14</v>
      </c>
      <c r="L31" s="14">
        <v>16</v>
      </c>
      <c r="M31" s="14">
        <v>16</v>
      </c>
      <c r="N31" s="14">
        <v>14</v>
      </c>
      <c r="O31" s="27">
        <v>20</v>
      </c>
      <c r="P31" s="14">
        <v>16</v>
      </c>
      <c r="Q31" s="27">
        <v>16</v>
      </c>
      <c r="R31" s="14">
        <v>18</v>
      </c>
      <c r="S31" s="14">
        <v>10</v>
      </c>
      <c r="T31" s="14">
        <v>16</v>
      </c>
      <c r="U31" s="14">
        <v>6</v>
      </c>
      <c r="V31" s="14">
        <v>14</v>
      </c>
      <c r="W31" s="14">
        <v>14</v>
      </c>
      <c r="X31" s="14">
        <v>4</v>
      </c>
      <c r="Y31" s="27">
        <v>14</v>
      </c>
      <c r="Z31" s="14">
        <v>6</v>
      </c>
      <c r="AB31" s="14">
        <f t="shared" si="2"/>
        <v>16</v>
      </c>
      <c r="AC31" s="14">
        <f t="shared" si="3"/>
        <v>20</v>
      </c>
      <c r="AD31" s="33">
        <f t="shared" si="4"/>
        <v>4</v>
      </c>
      <c r="AE31" s="16" t="str">
        <f t="shared" si="5"/>
        <v/>
      </c>
      <c r="AF31" s="14">
        <f t="shared" si="6"/>
        <v>16</v>
      </c>
      <c r="AG31" s="14">
        <f t="shared" si="7"/>
        <v>14</v>
      </c>
      <c r="AH31" s="33">
        <f t="shared" si="8"/>
        <v>-2</v>
      </c>
      <c r="AI31" s="16" t="str">
        <f t="shared" si="9"/>
        <v>Vegetation (should not impinge on native wooded areas)</v>
      </c>
      <c r="AJ31" s="14">
        <f t="shared" si="10"/>
        <v>14</v>
      </c>
      <c r="AK31" s="14">
        <f t="shared" si="11"/>
        <v>20</v>
      </c>
      <c r="AL31" s="33">
        <f t="shared" si="12"/>
        <v>6</v>
      </c>
      <c r="AM31" s="16" t="str">
        <f t="shared" si="13"/>
        <v/>
      </c>
      <c r="AO31" s="14">
        <f t="shared" si="14"/>
        <v>16</v>
      </c>
      <c r="AP31" s="14">
        <f t="shared" si="15"/>
        <v>16</v>
      </c>
      <c r="AQ31" s="33">
        <f t="shared" si="16"/>
        <v>0</v>
      </c>
      <c r="AR31" s="16" t="str">
        <f t="shared" si="17"/>
        <v/>
      </c>
    </row>
    <row r="32" spans="1:44" s="14" customFormat="1" ht="15.75" customHeight="1" x14ac:dyDescent="0.25">
      <c r="A32" s="14">
        <v>29</v>
      </c>
      <c r="B32" s="16" t="s">
        <v>30</v>
      </c>
      <c r="C32" s="14">
        <v>30</v>
      </c>
      <c r="E32" s="14">
        <v>24</v>
      </c>
      <c r="F32" s="14">
        <v>30</v>
      </c>
      <c r="G32" s="14">
        <v>30</v>
      </c>
      <c r="H32" s="14">
        <v>24</v>
      </c>
      <c r="I32" s="14">
        <v>24</v>
      </c>
      <c r="J32" s="14">
        <v>15</v>
      </c>
      <c r="K32" s="14">
        <v>30</v>
      </c>
      <c r="L32" s="14">
        <v>24</v>
      </c>
      <c r="M32" s="14">
        <v>30</v>
      </c>
      <c r="N32" s="14">
        <v>30</v>
      </c>
      <c r="O32" s="27">
        <v>30</v>
      </c>
      <c r="P32" s="14">
        <v>21</v>
      </c>
      <c r="Q32" s="27">
        <v>30</v>
      </c>
      <c r="R32" s="14">
        <v>24</v>
      </c>
      <c r="S32" s="14">
        <v>18</v>
      </c>
      <c r="T32" s="14">
        <v>30</v>
      </c>
      <c r="U32" s="14">
        <v>15</v>
      </c>
      <c r="V32" s="14">
        <v>21</v>
      </c>
      <c r="W32" s="14">
        <v>27</v>
      </c>
      <c r="X32" s="14">
        <v>30</v>
      </c>
      <c r="Y32" s="27">
        <v>30</v>
      </c>
      <c r="Z32" s="14">
        <v>18</v>
      </c>
      <c r="AB32" s="14">
        <f t="shared" si="2"/>
        <v>30</v>
      </c>
      <c r="AC32" s="14">
        <f t="shared" si="3"/>
        <v>30</v>
      </c>
      <c r="AD32" s="33">
        <f t="shared" si="4"/>
        <v>0</v>
      </c>
      <c r="AE32" s="16" t="str">
        <f t="shared" si="5"/>
        <v/>
      </c>
      <c r="AF32" s="14">
        <f t="shared" si="6"/>
        <v>30</v>
      </c>
      <c r="AG32" s="14">
        <f t="shared" si="7"/>
        <v>30</v>
      </c>
      <c r="AH32" s="33">
        <f t="shared" si="8"/>
        <v>0</v>
      </c>
      <c r="AI32" s="16" t="str">
        <f t="shared" si="9"/>
        <v/>
      </c>
      <c r="AJ32" s="14">
        <f t="shared" si="10"/>
        <v>30</v>
      </c>
      <c r="AK32" s="14">
        <f t="shared" si="11"/>
        <v>30</v>
      </c>
      <c r="AL32" s="33">
        <f t="shared" si="12"/>
        <v>0</v>
      </c>
      <c r="AM32" s="16" t="str">
        <f t="shared" si="13"/>
        <v/>
      </c>
      <c r="AO32" s="14">
        <f t="shared" si="14"/>
        <v>30</v>
      </c>
      <c r="AP32" s="14">
        <f t="shared" si="15"/>
        <v>21</v>
      </c>
      <c r="AQ32" s="33">
        <f t="shared" si="16"/>
        <v>-9</v>
      </c>
      <c r="AR32" s="16" t="str">
        <f t="shared" si="17"/>
        <v>Protected wetlands</v>
      </c>
    </row>
    <row r="33" spans="1:44" s="14" customFormat="1" ht="15.75" customHeight="1" x14ac:dyDescent="0.25">
      <c r="A33" s="14">
        <v>30</v>
      </c>
      <c r="B33" s="16" t="s">
        <v>26</v>
      </c>
      <c r="C33" s="14">
        <v>20</v>
      </c>
      <c r="E33" s="14">
        <v>20</v>
      </c>
      <c r="F33" s="14">
        <v>20</v>
      </c>
      <c r="G33" s="14">
        <v>20</v>
      </c>
      <c r="H33" s="14">
        <v>20</v>
      </c>
      <c r="I33" s="14">
        <v>20</v>
      </c>
      <c r="J33" s="14">
        <v>20</v>
      </c>
      <c r="K33" s="14">
        <v>20</v>
      </c>
      <c r="L33" s="14">
        <v>20</v>
      </c>
      <c r="M33" s="14">
        <v>20</v>
      </c>
      <c r="N33" s="14">
        <v>20</v>
      </c>
      <c r="O33" s="27">
        <v>14</v>
      </c>
      <c r="P33" s="14">
        <v>20</v>
      </c>
      <c r="Q33" s="27">
        <v>20</v>
      </c>
      <c r="R33" s="14">
        <v>20</v>
      </c>
      <c r="S33" s="14">
        <v>20</v>
      </c>
      <c r="T33" s="14">
        <v>20</v>
      </c>
      <c r="U33" s="14">
        <v>20</v>
      </c>
      <c r="V33" s="14">
        <v>20</v>
      </c>
      <c r="W33" s="14">
        <v>20</v>
      </c>
      <c r="X33" s="14">
        <v>18</v>
      </c>
      <c r="Y33" s="27">
        <v>20</v>
      </c>
      <c r="Z33" s="14">
        <v>20</v>
      </c>
      <c r="AB33" s="14">
        <f t="shared" si="2"/>
        <v>20</v>
      </c>
      <c r="AC33" s="14">
        <f t="shared" si="3"/>
        <v>14</v>
      </c>
      <c r="AD33" s="33">
        <f t="shared" si="4"/>
        <v>-6</v>
      </c>
      <c r="AE33" s="16" t="str">
        <f t="shared" si="5"/>
        <v>Wind</v>
      </c>
      <c r="AF33" s="14">
        <f t="shared" si="6"/>
        <v>20</v>
      </c>
      <c r="AG33" s="14">
        <f t="shared" si="7"/>
        <v>20</v>
      </c>
      <c r="AH33" s="33">
        <f t="shared" si="8"/>
        <v>0</v>
      </c>
      <c r="AI33" s="16" t="str">
        <f t="shared" si="9"/>
        <v/>
      </c>
      <c r="AJ33" s="14">
        <f t="shared" si="10"/>
        <v>20</v>
      </c>
      <c r="AK33" s="14">
        <f t="shared" si="11"/>
        <v>14</v>
      </c>
      <c r="AL33" s="33">
        <f t="shared" si="12"/>
        <v>-6</v>
      </c>
      <c r="AM33" s="16" t="str">
        <f t="shared" si="13"/>
        <v>Wind</v>
      </c>
      <c r="AN33" s="27"/>
      <c r="AO33" s="14">
        <f t="shared" si="14"/>
        <v>20</v>
      </c>
      <c r="AP33" s="14">
        <f t="shared" si="15"/>
        <v>20</v>
      </c>
      <c r="AQ33" s="33">
        <f t="shared" si="16"/>
        <v>0</v>
      </c>
      <c r="AR33" s="16" t="str">
        <f t="shared" si="17"/>
        <v/>
      </c>
    </row>
    <row r="34" spans="1:44" s="14" customFormat="1" ht="15.75" customHeight="1" x14ac:dyDescent="0.25">
      <c r="A34" s="14">
        <v>31</v>
      </c>
      <c r="B34" s="16" t="s">
        <v>27</v>
      </c>
      <c r="C34" s="14">
        <v>20</v>
      </c>
      <c r="E34" s="14">
        <v>20</v>
      </c>
      <c r="F34" s="14">
        <v>12</v>
      </c>
      <c r="G34" s="14">
        <v>10</v>
      </c>
      <c r="H34" s="14">
        <v>14</v>
      </c>
      <c r="I34" s="14">
        <v>20</v>
      </c>
      <c r="J34" s="14">
        <v>14</v>
      </c>
      <c r="K34" s="14">
        <v>14</v>
      </c>
      <c r="L34" s="14">
        <v>10</v>
      </c>
      <c r="M34" s="14">
        <v>20</v>
      </c>
      <c r="N34" s="14">
        <v>20</v>
      </c>
      <c r="O34" s="27">
        <v>8</v>
      </c>
      <c r="P34" s="14">
        <v>8</v>
      </c>
      <c r="Q34" s="27">
        <v>18</v>
      </c>
      <c r="R34" s="14">
        <v>14</v>
      </c>
      <c r="S34" s="14">
        <v>20</v>
      </c>
      <c r="T34" s="14">
        <v>12</v>
      </c>
      <c r="U34" s="14">
        <v>16</v>
      </c>
      <c r="V34" s="14">
        <v>20</v>
      </c>
      <c r="W34" s="14">
        <v>10</v>
      </c>
      <c r="X34" s="14">
        <v>12</v>
      </c>
      <c r="Y34" s="27">
        <v>12</v>
      </c>
      <c r="Z34" s="14">
        <v>14</v>
      </c>
      <c r="AB34" s="14">
        <f t="shared" si="2"/>
        <v>18</v>
      </c>
      <c r="AC34" s="14">
        <f t="shared" si="3"/>
        <v>8</v>
      </c>
      <c r="AD34" s="33">
        <f t="shared" si="4"/>
        <v>-10</v>
      </c>
      <c r="AE34" s="16" t="str">
        <f t="shared" si="5"/>
        <v>Noise</v>
      </c>
      <c r="AF34" s="14">
        <f t="shared" si="6"/>
        <v>18</v>
      </c>
      <c r="AG34" s="14">
        <f t="shared" si="7"/>
        <v>12</v>
      </c>
      <c r="AH34" s="33">
        <f t="shared" si="8"/>
        <v>-6</v>
      </c>
      <c r="AI34" s="16" t="str">
        <f t="shared" si="9"/>
        <v>Noise</v>
      </c>
      <c r="AJ34" s="14">
        <f t="shared" si="10"/>
        <v>12</v>
      </c>
      <c r="AK34" s="14">
        <f t="shared" si="11"/>
        <v>8</v>
      </c>
      <c r="AL34" s="33">
        <f t="shared" si="12"/>
        <v>-4</v>
      </c>
      <c r="AM34" s="16" t="str">
        <f t="shared" si="13"/>
        <v>Noise</v>
      </c>
      <c r="AN34" s="37"/>
      <c r="AO34" s="14">
        <f t="shared" si="14"/>
        <v>18</v>
      </c>
      <c r="AP34" s="14">
        <f t="shared" si="15"/>
        <v>8</v>
      </c>
      <c r="AQ34" s="33">
        <f t="shared" si="16"/>
        <v>-10</v>
      </c>
      <c r="AR34" s="16" t="str">
        <f t="shared" si="17"/>
        <v>Noise</v>
      </c>
    </row>
    <row r="35" spans="1:44" s="14" customFormat="1" ht="15.75" customHeight="1" x14ac:dyDescent="0.25">
      <c r="A35" s="14">
        <v>32</v>
      </c>
      <c r="B35" s="16" t="s">
        <v>28</v>
      </c>
      <c r="C35" s="14">
        <v>30</v>
      </c>
      <c r="E35" s="14">
        <v>24</v>
      </c>
      <c r="F35" s="14">
        <v>21</v>
      </c>
      <c r="G35" s="14">
        <v>15</v>
      </c>
      <c r="H35" s="14">
        <v>21</v>
      </c>
      <c r="I35" s="14">
        <v>24</v>
      </c>
      <c r="J35" s="14">
        <v>15</v>
      </c>
      <c r="K35" s="14">
        <v>24</v>
      </c>
      <c r="L35" s="14">
        <v>24</v>
      </c>
      <c r="M35" s="14">
        <v>24</v>
      </c>
      <c r="N35" s="14">
        <v>24</v>
      </c>
      <c r="O35" s="27">
        <v>9</v>
      </c>
      <c r="P35" s="14">
        <v>15</v>
      </c>
      <c r="Q35" s="27">
        <v>24</v>
      </c>
      <c r="R35" s="14">
        <v>15</v>
      </c>
      <c r="S35" s="14">
        <v>24</v>
      </c>
      <c r="T35" s="14">
        <v>15</v>
      </c>
      <c r="U35" s="14">
        <v>21</v>
      </c>
      <c r="V35" s="14">
        <v>24</v>
      </c>
      <c r="W35" s="14">
        <v>9</v>
      </c>
      <c r="X35" s="14">
        <v>9</v>
      </c>
      <c r="Y35" s="27">
        <v>27</v>
      </c>
      <c r="Z35" s="14">
        <v>15</v>
      </c>
      <c r="AB35" s="14">
        <f t="shared" si="2"/>
        <v>24</v>
      </c>
      <c r="AC35" s="14">
        <f t="shared" si="3"/>
        <v>9</v>
      </c>
      <c r="AD35" s="33">
        <f t="shared" si="4"/>
        <v>-15</v>
      </c>
      <c r="AE35" s="16" t="str">
        <f t="shared" si="5"/>
        <v>Air Quality</v>
      </c>
      <c r="AF35" s="14">
        <f t="shared" si="6"/>
        <v>24</v>
      </c>
      <c r="AG35" s="14">
        <f t="shared" si="7"/>
        <v>27</v>
      </c>
      <c r="AH35" s="33">
        <f t="shared" si="8"/>
        <v>3</v>
      </c>
      <c r="AI35" s="16" t="str">
        <f t="shared" si="9"/>
        <v/>
      </c>
      <c r="AJ35" s="14">
        <f t="shared" si="10"/>
        <v>27</v>
      </c>
      <c r="AK35" s="14">
        <f t="shared" si="11"/>
        <v>9</v>
      </c>
      <c r="AL35" s="33">
        <f t="shared" si="12"/>
        <v>-18</v>
      </c>
      <c r="AM35" s="16" t="str">
        <f t="shared" si="13"/>
        <v>Air Quality</v>
      </c>
      <c r="AN35" s="27"/>
      <c r="AO35" s="14">
        <f t="shared" si="14"/>
        <v>24</v>
      </c>
      <c r="AP35" s="14">
        <f t="shared" si="15"/>
        <v>15</v>
      </c>
      <c r="AQ35" s="33">
        <f t="shared" si="16"/>
        <v>-9</v>
      </c>
      <c r="AR35" s="16" t="str">
        <f t="shared" si="17"/>
        <v>Air Quality</v>
      </c>
    </row>
  </sheetData>
  <sortState xmlns:xlrd2="http://schemas.microsoft.com/office/spreadsheetml/2017/richdata2" ref="A4:AS35">
    <sortCondition ref="A4:A35"/>
  </sortState>
  <conditionalFormatting sqref="E4:AA4">
    <cfRule type="top10" dxfId="524" priority="572" bottom="1" rank="3"/>
    <cfRule type="top10" dxfId="523" priority="573" rank="3"/>
  </conditionalFormatting>
  <conditionalFormatting sqref="E5:AA5">
    <cfRule type="top10" dxfId="522" priority="570" bottom="1" rank="3"/>
    <cfRule type="top10" dxfId="521" priority="571" rank="3"/>
  </conditionalFormatting>
  <conditionalFormatting sqref="E6:AA6">
    <cfRule type="top10" dxfId="520" priority="568" bottom="1" rank="3"/>
    <cfRule type="top10" dxfId="519" priority="569" rank="3"/>
  </conditionalFormatting>
  <conditionalFormatting sqref="E7:AA7">
    <cfRule type="top10" dxfId="518" priority="566" bottom="1" rank="3"/>
    <cfRule type="top10" dxfId="517" priority="567" rank="3"/>
  </conditionalFormatting>
  <conditionalFormatting sqref="E8:AA8">
    <cfRule type="top10" dxfId="516" priority="564" bottom="1" rank="3"/>
    <cfRule type="top10" dxfId="515" priority="565" rank="3"/>
  </conditionalFormatting>
  <conditionalFormatting sqref="E9:AA9">
    <cfRule type="top10" dxfId="514" priority="562" bottom="1" rank="3"/>
    <cfRule type="top10" dxfId="513" priority="563" rank="3"/>
  </conditionalFormatting>
  <conditionalFormatting sqref="E10:AA10">
    <cfRule type="top10" dxfId="512" priority="560" bottom="1" rank="3"/>
    <cfRule type="top10" dxfId="511" priority="561" rank="3"/>
  </conditionalFormatting>
  <conditionalFormatting sqref="E11:AA11">
    <cfRule type="top10" dxfId="510" priority="558" bottom="1" rank="3"/>
    <cfRule type="top10" dxfId="509" priority="559" rank="3"/>
  </conditionalFormatting>
  <conditionalFormatting sqref="E12:AA12">
    <cfRule type="top10" dxfId="508" priority="556" bottom="1" rank="3"/>
    <cfRule type="top10" dxfId="507" priority="557" rank="3"/>
  </conditionalFormatting>
  <conditionalFormatting sqref="E13:AA13">
    <cfRule type="top10" dxfId="506" priority="554" bottom="1" rank="3"/>
    <cfRule type="top10" dxfId="505" priority="555" rank="3"/>
  </conditionalFormatting>
  <conditionalFormatting sqref="E14:AA14">
    <cfRule type="top10" dxfId="504" priority="552" bottom="1" rank="3"/>
    <cfRule type="top10" dxfId="503" priority="553" rank="3"/>
  </conditionalFormatting>
  <conditionalFormatting sqref="E15:AA15">
    <cfRule type="top10" dxfId="502" priority="550" bottom="1" rank="3"/>
    <cfRule type="top10" dxfId="501" priority="551" rank="3"/>
  </conditionalFormatting>
  <conditionalFormatting sqref="E16:AA16">
    <cfRule type="top10" dxfId="500" priority="548" bottom="1" rank="3"/>
    <cfRule type="top10" dxfId="499" priority="549" rank="3"/>
  </conditionalFormatting>
  <conditionalFormatting sqref="E17:AA17">
    <cfRule type="top10" dxfId="498" priority="546" bottom="1" rank="3"/>
    <cfRule type="top10" dxfId="497" priority="547" rank="3"/>
  </conditionalFormatting>
  <conditionalFormatting sqref="E19:AA19">
    <cfRule type="top10" dxfId="496" priority="542" bottom="1" rank="3"/>
    <cfRule type="top10" dxfId="495" priority="543" rank="3"/>
  </conditionalFormatting>
  <conditionalFormatting sqref="E20:AA20">
    <cfRule type="top10" dxfId="494" priority="524" bottom="1" rank="3"/>
    <cfRule type="top10" dxfId="493" priority="525" rank="3"/>
  </conditionalFormatting>
  <conditionalFormatting sqref="E21:AA21">
    <cfRule type="top10" dxfId="492" priority="522" bottom="1" rank="3"/>
    <cfRule type="top10" dxfId="491" priority="523" rank="3"/>
  </conditionalFormatting>
  <conditionalFormatting sqref="E22:AA22">
    <cfRule type="top10" dxfId="490" priority="520" bottom="1" rank="3"/>
    <cfRule type="top10" dxfId="489" priority="521" rank="3"/>
  </conditionalFormatting>
  <conditionalFormatting sqref="E23:AA23">
    <cfRule type="top10" dxfId="488" priority="518" bottom="1" rank="3"/>
    <cfRule type="top10" dxfId="487" priority="519" rank="3"/>
  </conditionalFormatting>
  <conditionalFormatting sqref="E24:AA24">
    <cfRule type="top10" dxfId="486" priority="516" bottom="1" rank="3"/>
    <cfRule type="top10" dxfId="485" priority="517" rank="3"/>
  </conditionalFormatting>
  <conditionalFormatting sqref="E25:AA25">
    <cfRule type="top10" dxfId="484" priority="514" bottom="1" rank="3"/>
    <cfRule type="top10" dxfId="483" priority="515" rank="3"/>
  </conditionalFormatting>
  <conditionalFormatting sqref="E26:AA26">
    <cfRule type="top10" dxfId="482" priority="512" bottom="1" rank="3"/>
    <cfRule type="top10" dxfId="481" priority="513" rank="3"/>
  </conditionalFormatting>
  <conditionalFormatting sqref="E27:AA27">
    <cfRule type="top10" dxfId="480" priority="510" rank="3"/>
    <cfRule type="top10" dxfId="479" priority="511" bottom="1" rank="3"/>
  </conditionalFormatting>
  <conditionalFormatting sqref="E28:AA28">
    <cfRule type="top10" dxfId="478" priority="508" bottom="1" rank="3"/>
    <cfRule type="top10" dxfId="477" priority="509" rank="3"/>
  </conditionalFormatting>
  <conditionalFormatting sqref="E29:AA29">
    <cfRule type="top10" dxfId="476" priority="506" bottom="1" rank="3"/>
    <cfRule type="top10" dxfId="475" priority="507" rank="3"/>
  </conditionalFormatting>
  <conditionalFormatting sqref="E30:AA30">
    <cfRule type="top10" dxfId="474" priority="504" bottom="1" rank="3"/>
    <cfRule type="top10" dxfId="473" priority="505" rank="3"/>
  </conditionalFormatting>
  <conditionalFormatting sqref="E31:AA31">
    <cfRule type="top10" dxfId="472" priority="502" bottom="1" rank="3"/>
    <cfRule type="top10" dxfId="471" priority="503" rank="3"/>
  </conditionalFormatting>
  <conditionalFormatting sqref="E32:AA32">
    <cfRule type="top10" dxfId="470" priority="500" bottom="1" rank="3"/>
    <cfRule type="top10" dxfId="469" priority="501" rank="3"/>
  </conditionalFormatting>
  <conditionalFormatting sqref="E33:AA33">
    <cfRule type="top10" dxfId="468" priority="498" rank="3"/>
    <cfRule type="top10" dxfId="467" priority="499" bottom="1" rank="3"/>
  </conditionalFormatting>
  <conditionalFormatting sqref="E34:AA34">
    <cfRule type="top10" dxfId="466" priority="496" bottom="1" rank="3"/>
    <cfRule type="top10" dxfId="465" priority="497" rank="3"/>
  </conditionalFormatting>
  <conditionalFormatting sqref="E35:AA35">
    <cfRule type="top10" dxfId="464" priority="494" bottom="1" rank="3"/>
    <cfRule type="top10" dxfId="463" priority="495" rank="3"/>
  </conditionalFormatting>
  <conditionalFormatting sqref="E18:AA18">
    <cfRule type="top10" dxfId="462" priority="492" bottom="1" rank="3"/>
    <cfRule type="top10" dxfId="461" priority="493" rank="3"/>
  </conditionalFormatting>
  <conditionalFormatting sqref="AF4:AG4">
    <cfRule type="top10" dxfId="460" priority="357" rank="1"/>
  </conditionalFormatting>
  <conditionalFormatting sqref="AF5:AG5">
    <cfRule type="top10" dxfId="459" priority="355" rank="1"/>
  </conditionalFormatting>
  <conditionalFormatting sqref="AF6:AG6">
    <cfRule type="top10" dxfId="458" priority="354" rank="1"/>
  </conditionalFormatting>
  <conditionalFormatting sqref="AF7:AG7">
    <cfRule type="top10" dxfId="457" priority="353" rank="1"/>
  </conditionalFormatting>
  <conditionalFormatting sqref="AF8:AG8">
    <cfRule type="top10" dxfId="456" priority="352" rank="1"/>
  </conditionalFormatting>
  <conditionalFormatting sqref="AF9:AG9">
    <cfRule type="top10" dxfId="455" priority="351" rank="1"/>
  </conditionalFormatting>
  <conditionalFormatting sqref="AF10:AG10">
    <cfRule type="top10" dxfId="454" priority="350" rank="1"/>
  </conditionalFormatting>
  <conditionalFormatting sqref="AF11:AG11">
    <cfRule type="top10" dxfId="453" priority="349" rank="1"/>
  </conditionalFormatting>
  <conditionalFormatting sqref="AF12:AG12">
    <cfRule type="top10" dxfId="452" priority="348" rank="1"/>
  </conditionalFormatting>
  <conditionalFormatting sqref="AF13:AG13">
    <cfRule type="top10" dxfId="451" priority="347" rank="1"/>
  </conditionalFormatting>
  <conditionalFormatting sqref="AF14:AG14">
    <cfRule type="top10" dxfId="450" priority="346" rank="1"/>
  </conditionalFormatting>
  <conditionalFormatting sqref="AF15:AG15">
    <cfRule type="top10" dxfId="449" priority="345" rank="1"/>
  </conditionalFormatting>
  <conditionalFormatting sqref="AF16:AG16">
    <cfRule type="top10" dxfId="448" priority="344" rank="1"/>
  </conditionalFormatting>
  <conditionalFormatting sqref="AF17:AG17">
    <cfRule type="top10" dxfId="447" priority="343" rank="1"/>
  </conditionalFormatting>
  <conditionalFormatting sqref="AF18:AG18">
    <cfRule type="top10" dxfId="446" priority="342" rank="1"/>
  </conditionalFormatting>
  <conditionalFormatting sqref="AF19:AG19">
    <cfRule type="top10" dxfId="445" priority="341" rank="1"/>
  </conditionalFormatting>
  <conditionalFormatting sqref="AF20:AG20">
    <cfRule type="top10" dxfId="444" priority="340" rank="1"/>
  </conditionalFormatting>
  <conditionalFormatting sqref="AF21:AG21">
    <cfRule type="top10" dxfId="443" priority="339" rank="1"/>
  </conditionalFormatting>
  <conditionalFormatting sqref="AF22:AG22">
    <cfRule type="top10" dxfId="442" priority="338" rank="1"/>
  </conditionalFormatting>
  <conditionalFormatting sqref="AF23:AG23">
    <cfRule type="top10" dxfId="441" priority="337" rank="1"/>
  </conditionalFormatting>
  <conditionalFormatting sqref="AF24:AG24">
    <cfRule type="top10" dxfId="440" priority="336" rank="1"/>
  </conditionalFormatting>
  <conditionalFormatting sqref="AF25:AG25">
    <cfRule type="top10" dxfId="439" priority="335" rank="1"/>
  </conditionalFormatting>
  <conditionalFormatting sqref="AF26:AG26">
    <cfRule type="top10" dxfId="438" priority="334" rank="1"/>
  </conditionalFormatting>
  <conditionalFormatting sqref="AF27:AG27">
    <cfRule type="top10" dxfId="437" priority="333" rank="1"/>
  </conditionalFormatting>
  <conditionalFormatting sqref="AF26:AG26">
    <cfRule type="top10" dxfId="436" priority="332" rank="1"/>
  </conditionalFormatting>
  <conditionalFormatting sqref="AF27:AG27">
    <cfRule type="top10" dxfId="435" priority="331" rank="1"/>
  </conditionalFormatting>
  <conditionalFormatting sqref="AF28:AG28">
    <cfRule type="top10" dxfId="434" priority="330" rank="1"/>
  </conditionalFormatting>
  <conditionalFormatting sqref="AF29:AG29">
    <cfRule type="top10" dxfId="433" priority="329" rank="1"/>
  </conditionalFormatting>
  <conditionalFormatting sqref="AF30:AG30">
    <cfRule type="top10" dxfId="432" priority="328" rank="1"/>
  </conditionalFormatting>
  <conditionalFormatting sqref="AF31:AG31">
    <cfRule type="top10" dxfId="431" priority="327" rank="1"/>
  </conditionalFormatting>
  <conditionalFormatting sqref="AF32:AG32">
    <cfRule type="top10" dxfId="430" priority="326" rank="1"/>
  </conditionalFormatting>
  <conditionalFormatting sqref="AF33:AG33">
    <cfRule type="top10" dxfId="429" priority="325" rank="1"/>
  </conditionalFormatting>
  <conditionalFormatting sqref="AF34:AG34">
    <cfRule type="top10" dxfId="428" priority="324" rank="1"/>
  </conditionalFormatting>
  <conditionalFormatting sqref="AF35:AG35">
    <cfRule type="top10" dxfId="427" priority="323" rank="1"/>
  </conditionalFormatting>
  <conditionalFormatting sqref="AF36:AG36">
    <cfRule type="top10" dxfId="426" priority="322" rank="1"/>
  </conditionalFormatting>
  <conditionalFormatting sqref="AF37:AG37">
    <cfRule type="top10" dxfId="425" priority="321" rank="1"/>
  </conditionalFormatting>
  <conditionalFormatting sqref="AJ4:AK4">
    <cfRule type="top10" dxfId="424" priority="236" rank="1"/>
  </conditionalFormatting>
  <conditionalFormatting sqref="AJ5:AK5">
    <cfRule type="top10" dxfId="423" priority="235" rank="1"/>
  </conditionalFormatting>
  <conditionalFormatting sqref="AJ6:AK6">
    <cfRule type="top10" dxfId="422" priority="234" rank="1"/>
  </conditionalFormatting>
  <conditionalFormatting sqref="AJ7:AK7">
    <cfRule type="top10" dxfId="421" priority="233" rank="1"/>
  </conditionalFormatting>
  <conditionalFormatting sqref="AJ8:AK8">
    <cfRule type="top10" dxfId="420" priority="232" rank="1"/>
  </conditionalFormatting>
  <conditionalFormatting sqref="AJ9:AK9">
    <cfRule type="top10" dxfId="419" priority="231" rank="1"/>
  </conditionalFormatting>
  <conditionalFormatting sqref="AJ10:AK10">
    <cfRule type="top10" dxfId="418" priority="230" rank="1"/>
  </conditionalFormatting>
  <conditionalFormatting sqref="AJ11:AK11">
    <cfRule type="top10" dxfId="417" priority="229" rank="1"/>
  </conditionalFormatting>
  <conditionalFormatting sqref="AJ12:AK12">
    <cfRule type="top10" dxfId="416" priority="228" rank="1"/>
  </conditionalFormatting>
  <conditionalFormatting sqref="AJ13:AK13">
    <cfRule type="top10" dxfId="415" priority="227" rank="1"/>
  </conditionalFormatting>
  <conditionalFormatting sqref="AJ14:AK14">
    <cfRule type="top10" dxfId="414" priority="226" rank="1"/>
  </conditionalFormatting>
  <conditionalFormatting sqref="AJ15:AK15">
    <cfRule type="top10" dxfId="413" priority="225" rank="1"/>
  </conditionalFormatting>
  <conditionalFormatting sqref="AJ16:AK16">
    <cfRule type="top10" dxfId="412" priority="224" rank="1"/>
  </conditionalFormatting>
  <conditionalFormatting sqref="AJ17:AK17">
    <cfRule type="top10" dxfId="411" priority="223" rank="1"/>
  </conditionalFormatting>
  <conditionalFormatting sqref="AJ18:AK18">
    <cfRule type="top10" dxfId="410" priority="222" rank="1"/>
  </conditionalFormatting>
  <conditionalFormatting sqref="AJ19:AK19">
    <cfRule type="top10" dxfId="409" priority="221" rank="1"/>
  </conditionalFormatting>
  <conditionalFormatting sqref="AJ20:AK20">
    <cfRule type="top10" dxfId="408" priority="220" rank="1"/>
  </conditionalFormatting>
  <conditionalFormatting sqref="AJ21:AK21">
    <cfRule type="top10" dxfId="407" priority="219" rank="1"/>
  </conditionalFormatting>
  <conditionalFormatting sqref="AJ22:AK22">
    <cfRule type="top10" dxfId="406" priority="218" rank="1"/>
  </conditionalFormatting>
  <conditionalFormatting sqref="AJ23:AK23">
    <cfRule type="top10" dxfId="405" priority="217" rank="1"/>
  </conditionalFormatting>
  <conditionalFormatting sqref="AJ24:AK24">
    <cfRule type="top10" dxfId="404" priority="216" rank="1"/>
  </conditionalFormatting>
  <conditionalFormatting sqref="AJ25:AK25">
    <cfRule type="top10" dxfId="403" priority="215" rank="1"/>
  </conditionalFormatting>
  <conditionalFormatting sqref="AJ26:AK26">
    <cfRule type="top10" dxfId="402" priority="214" rank="1"/>
  </conditionalFormatting>
  <conditionalFormatting sqref="AJ27:AK27">
    <cfRule type="top10" dxfId="401" priority="213" rank="1"/>
  </conditionalFormatting>
  <conditionalFormatting sqref="AJ26:AK26">
    <cfRule type="top10" dxfId="400" priority="212" rank="1"/>
  </conditionalFormatting>
  <conditionalFormatting sqref="AJ27:AK27">
    <cfRule type="top10" dxfId="399" priority="211" rank="1"/>
  </conditionalFormatting>
  <conditionalFormatting sqref="AJ28:AK28">
    <cfRule type="top10" dxfId="398" priority="210" rank="1"/>
  </conditionalFormatting>
  <conditionalFormatting sqref="AJ29:AK29">
    <cfRule type="top10" dxfId="397" priority="209" rank="1"/>
  </conditionalFormatting>
  <conditionalFormatting sqref="AJ30:AK30">
    <cfRule type="top10" dxfId="396" priority="208" rank="1"/>
  </conditionalFormatting>
  <conditionalFormatting sqref="AJ31:AK31">
    <cfRule type="top10" dxfId="395" priority="207" rank="1"/>
  </conditionalFormatting>
  <conditionalFormatting sqref="AJ32:AK32">
    <cfRule type="top10" dxfId="394" priority="206" rank="1"/>
  </conditionalFormatting>
  <conditionalFormatting sqref="AJ33:AK33">
    <cfRule type="top10" dxfId="393" priority="205" rank="1"/>
  </conditionalFormatting>
  <conditionalFormatting sqref="AJ34:AK34">
    <cfRule type="top10" dxfId="392" priority="204" rank="1"/>
  </conditionalFormatting>
  <conditionalFormatting sqref="AJ35:AK35">
    <cfRule type="top10" dxfId="391" priority="203" rank="1"/>
  </conditionalFormatting>
  <conditionalFormatting sqref="AJ36:AK36">
    <cfRule type="top10" dxfId="390" priority="202" rank="1"/>
  </conditionalFormatting>
  <conditionalFormatting sqref="AJ37:AK37">
    <cfRule type="top10" dxfId="389" priority="201" rank="1"/>
  </conditionalFormatting>
  <conditionalFormatting sqref="E1:AA1">
    <cfRule type="top10" dxfId="388" priority="574" bottom="1" rank="3"/>
    <cfRule type="top10" dxfId="387" priority="575" rank="3"/>
  </conditionalFormatting>
  <conditionalFormatting sqref="AF1">
    <cfRule type="top10" dxfId="386" priority="576" bottom="1" rank="3"/>
    <cfRule type="top10" dxfId="385" priority="577" rank="3"/>
  </conditionalFormatting>
  <conditionalFormatting sqref="AG1">
    <cfRule type="top10" dxfId="384" priority="578" bottom="1" rank="3"/>
    <cfRule type="top10" dxfId="383" priority="579" rank="3"/>
  </conditionalFormatting>
  <conditionalFormatting sqref="AJ1">
    <cfRule type="top10" dxfId="382" priority="580" bottom="1" rank="3"/>
    <cfRule type="top10" dxfId="381" priority="581" rank="3"/>
  </conditionalFormatting>
  <conditionalFormatting sqref="AK1">
    <cfRule type="top10" dxfId="380" priority="582" bottom="1" rank="3"/>
    <cfRule type="top10" dxfId="379" priority="583" rank="3"/>
  </conditionalFormatting>
  <conditionalFormatting sqref="AO4:AP4">
    <cfRule type="top10" dxfId="378" priority="78" rank="1"/>
  </conditionalFormatting>
  <conditionalFormatting sqref="AO5:AP5">
    <cfRule type="top10" dxfId="377" priority="77" rank="1"/>
  </conditionalFormatting>
  <conditionalFormatting sqref="AO6:AP6">
    <cfRule type="top10" dxfId="376" priority="76" rank="1"/>
  </conditionalFormatting>
  <conditionalFormatting sqref="AO7:AP7">
    <cfRule type="top10" dxfId="375" priority="75" rank="1"/>
  </conditionalFormatting>
  <conditionalFormatting sqref="AO8:AP8">
    <cfRule type="top10" dxfId="374" priority="74" rank="1"/>
  </conditionalFormatting>
  <conditionalFormatting sqref="AO9:AP9">
    <cfRule type="top10" dxfId="373" priority="73" rank="1"/>
  </conditionalFormatting>
  <conditionalFormatting sqref="AO10:AP10">
    <cfRule type="top10" dxfId="372" priority="72" rank="1"/>
  </conditionalFormatting>
  <conditionalFormatting sqref="AO11:AP11">
    <cfRule type="top10" dxfId="371" priority="71" rank="1"/>
  </conditionalFormatting>
  <conditionalFormatting sqref="AO12:AP12">
    <cfRule type="top10" dxfId="370" priority="70" rank="1"/>
  </conditionalFormatting>
  <conditionalFormatting sqref="AO13:AP13">
    <cfRule type="top10" dxfId="369" priority="69" rank="1"/>
  </conditionalFormatting>
  <conditionalFormatting sqref="AO14:AP14">
    <cfRule type="top10" dxfId="368" priority="68" rank="1"/>
  </conditionalFormatting>
  <conditionalFormatting sqref="AO15:AP15">
    <cfRule type="top10" dxfId="367" priority="67" rank="1"/>
  </conditionalFormatting>
  <conditionalFormatting sqref="AO16:AP16">
    <cfRule type="top10" dxfId="366" priority="66" rank="1"/>
  </conditionalFormatting>
  <conditionalFormatting sqref="AO17:AP17">
    <cfRule type="top10" dxfId="365" priority="65" rank="1"/>
  </conditionalFormatting>
  <conditionalFormatting sqref="AO18:AP18">
    <cfRule type="top10" dxfId="364" priority="64" rank="1"/>
  </conditionalFormatting>
  <conditionalFormatting sqref="AO19:AP19">
    <cfRule type="top10" dxfId="363" priority="63" rank="1"/>
  </conditionalFormatting>
  <conditionalFormatting sqref="AO20:AP20">
    <cfRule type="top10" dxfId="362" priority="62" rank="1"/>
  </conditionalFormatting>
  <conditionalFormatting sqref="AO21:AP21">
    <cfRule type="top10" dxfId="361" priority="61" rank="1"/>
  </conditionalFormatting>
  <conditionalFormatting sqref="AO22:AP22">
    <cfRule type="top10" dxfId="360" priority="60" rank="1"/>
  </conditionalFormatting>
  <conditionalFormatting sqref="AO23:AP23">
    <cfRule type="top10" dxfId="359" priority="59" rank="1"/>
  </conditionalFormatting>
  <conditionalFormatting sqref="AO24:AP24">
    <cfRule type="top10" dxfId="358" priority="58" rank="1"/>
  </conditionalFormatting>
  <conditionalFormatting sqref="AO25:AP25">
    <cfRule type="top10" dxfId="357" priority="57" rank="1"/>
  </conditionalFormatting>
  <conditionalFormatting sqref="AO26:AP26">
    <cfRule type="top10" dxfId="356" priority="56" rank="1"/>
  </conditionalFormatting>
  <conditionalFormatting sqref="AO27:AP27">
    <cfRule type="top10" dxfId="355" priority="55" rank="1"/>
  </conditionalFormatting>
  <conditionalFormatting sqref="AO26:AP26">
    <cfRule type="top10" dxfId="354" priority="54" rank="1"/>
  </conditionalFormatting>
  <conditionalFormatting sqref="AO27:AP27">
    <cfRule type="top10" dxfId="353" priority="53" rank="1"/>
  </conditionalFormatting>
  <conditionalFormatting sqref="AO28:AP28">
    <cfRule type="top10" dxfId="352" priority="52" rank="1"/>
  </conditionalFormatting>
  <conditionalFormatting sqref="AO29:AP29">
    <cfRule type="top10" dxfId="351" priority="51" rank="1"/>
  </conditionalFormatting>
  <conditionalFormatting sqref="AO30:AP30">
    <cfRule type="top10" dxfId="350" priority="50" rank="1"/>
  </conditionalFormatting>
  <conditionalFormatting sqref="AO31:AP31">
    <cfRule type="top10" dxfId="349" priority="49" rank="1"/>
  </conditionalFormatting>
  <conditionalFormatting sqref="AO32:AP32">
    <cfRule type="top10" dxfId="348" priority="48" rank="1"/>
  </conditionalFormatting>
  <conditionalFormatting sqref="AO33:AP33">
    <cfRule type="top10" dxfId="347" priority="47" rank="1"/>
  </conditionalFormatting>
  <conditionalFormatting sqref="AO34:AP34">
    <cfRule type="top10" dxfId="346" priority="46" rank="1"/>
  </conditionalFormatting>
  <conditionalFormatting sqref="AO35:AP35">
    <cfRule type="top10" dxfId="345" priority="45" rank="1"/>
  </conditionalFormatting>
  <conditionalFormatting sqref="AO36:AP36">
    <cfRule type="top10" dxfId="344" priority="44" rank="1"/>
  </conditionalFormatting>
  <conditionalFormatting sqref="AO37:AP37">
    <cfRule type="top10" dxfId="343" priority="43" rank="1"/>
  </conditionalFormatting>
  <conditionalFormatting sqref="AO1">
    <cfRule type="top10" dxfId="342" priority="79" bottom="1" rank="3"/>
    <cfRule type="top10" dxfId="341" priority="80" rank="3"/>
  </conditionalFormatting>
  <conditionalFormatting sqref="AP1">
    <cfRule type="top10" dxfId="340" priority="81" bottom="1" rank="3"/>
    <cfRule type="top10" dxfId="339" priority="82" rank="3"/>
  </conditionalFormatting>
  <conditionalFormatting sqref="AB4:AC4">
    <cfRule type="top10" dxfId="338" priority="38" rank="1"/>
  </conditionalFormatting>
  <conditionalFormatting sqref="AB5:AC5">
    <cfRule type="top10" dxfId="337" priority="37" rank="1"/>
  </conditionalFormatting>
  <conditionalFormatting sqref="AB6:AC6">
    <cfRule type="top10" dxfId="336" priority="36" rank="1"/>
  </conditionalFormatting>
  <conditionalFormatting sqref="AB7:AC7">
    <cfRule type="top10" dxfId="335" priority="35" rank="1"/>
  </conditionalFormatting>
  <conditionalFormatting sqref="AB8:AC8">
    <cfRule type="top10" dxfId="334" priority="34" rank="1"/>
  </conditionalFormatting>
  <conditionalFormatting sqref="AB9:AC9">
    <cfRule type="top10" dxfId="333" priority="33" rank="1"/>
  </conditionalFormatting>
  <conditionalFormatting sqref="AB10:AC10">
    <cfRule type="top10" dxfId="332" priority="32" rank="1"/>
  </conditionalFormatting>
  <conditionalFormatting sqref="AB11:AC11">
    <cfRule type="top10" dxfId="331" priority="31" rank="1"/>
  </conditionalFormatting>
  <conditionalFormatting sqref="AB12:AC12">
    <cfRule type="top10" dxfId="330" priority="30" rank="1"/>
  </conditionalFormatting>
  <conditionalFormatting sqref="AB13:AC13">
    <cfRule type="top10" dxfId="329" priority="29" rank="1"/>
  </conditionalFormatting>
  <conditionalFormatting sqref="AB14:AC14">
    <cfRule type="top10" dxfId="328" priority="28" rank="1"/>
  </conditionalFormatting>
  <conditionalFormatting sqref="AB15:AC15">
    <cfRule type="top10" dxfId="327" priority="27" rank="1"/>
  </conditionalFormatting>
  <conditionalFormatting sqref="AB16:AC16">
    <cfRule type="top10" dxfId="326" priority="26" rank="1"/>
  </conditionalFormatting>
  <conditionalFormatting sqref="AB17:AC17">
    <cfRule type="top10" dxfId="325" priority="25" rank="1"/>
  </conditionalFormatting>
  <conditionalFormatting sqref="AB18:AC18">
    <cfRule type="top10" dxfId="324" priority="24" rank="1"/>
  </conditionalFormatting>
  <conditionalFormatting sqref="AB19:AC19">
    <cfRule type="top10" dxfId="323" priority="23" rank="1"/>
  </conditionalFormatting>
  <conditionalFormatting sqref="AB20:AC20">
    <cfRule type="top10" dxfId="322" priority="22" rank="1"/>
  </conditionalFormatting>
  <conditionalFormatting sqref="AB21:AC21">
    <cfRule type="top10" dxfId="321" priority="21" rank="1"/>
  </conditionalFormatting>
  <conditionalFormatting sqref="AB22:AC22">
    <cfRule type="top10" dxfId="320" priority="20" rank="1"/>
  </conditionalFormatting>
  <conditionalFormatting sqref="AB23:AC23">
    <cfRule type="top10" dxfId="319" priority="19" rank="1"/>
  </conditionalFormatting>
  <conditionalFormatting sqref="AB24:AC24">
    <cfRule type="top10" dxfId="318" priority="18" rank="1"/>
  </conditionalFormatting>
  <conditionalFormatting sqref="AB25:AC25">
    <cfRule type="top10" dxfId="317" priority="17" rank="1"/>
  </conditionalFormatting>
  <conditionalFormatting sqref="AB26:AC26">
    <cfRule type="top10" dxfId="316" priority="16" rank="1"/>
  </conditionalFormatting>
  <conditionalFormatting sqref="AB27:AC27">
    <cfRule type="top10" dxfId="315" priority="15" rank="1"/>
  </conditionalFormatting>
  <conditionalFormatting sqref="AB28:AC28">
    <cfRule type="top10" dxfId="314" priority="12" rank="1"/>
  </conditionalFormatting>
  <conditionalFormatting sqref="AB29:AC29">
    <cfRule type="top10" dxfId="313" priority="11" rank="1"/>
  </conditionalFormatting>
  <conditionalFormatting sqref="AB30:AC30">
    <cfRule type="top10" dxfId="312" priority="10" rank="1"/>
  </conditionalFormatting>
  <conditionalFormatting sqref="AB31:AC31">
    <cfRule type="top10" dxfId="311" priority="9" rank="1"/>
  </conditionalFormatting>
  <conditionalFormatting sqref="AB32:AC32">
    <cfRule type="top10" dxfId="310" priority="8" rank="1"/>
  </conditionalFormatting>
  <conditionalFormatting sqref="AB33:AC33">
    <cfRule type="top10" dxfId="309" priority="7" rank="1"/>
  </conditionalFormatting>
  <conditionalFormatting sqref="AB34:AC34">
    <cfRule type="top10" dxfId="308" priority="6" rank="1"/>
  </conditionalFormatting>
  <conditionalFormatting sqref="AB35:AC35">
    <cfRule type="top10" dxfId="307" priority="5" rank="1"/>
  </conditionalFormatting>
  <conditionalFormatting sqref="AB36:AC36">
    <cfRule type="top10" dxfId="306" priority="4" rank="1"/>
  </conditionalFormatting>
  <conditionalFormatting sqref="AB37:AC37">
    <cfRule type="top10" dxfId="305" priority="3" rank="1"/>
  </conditionalFormatting>
  <conditionalFormatting sqref="AC1">
    <cfRule type="top10" dxfId="304" priority="39" bottom="1" rank="3"/>
    <cfRule type="top10" dxfId="303" priority="40" rank="3"/>
  </conditionalFormatting>
  <conditionalFormatting sqref="AB1">
    <cfRule type="top10" dxfId="302" priority="41" bottom="1" rank="3"/>
    <cfRule type="top10" dxfId="301" priority="42" rank="3"/>
  </conditionalFormatting>
  <pageMargins left="0.70866141732283472" right="0.70866141732283472" top="0.74803149606299213" bottom="0.74803149606299213" header="0.31496062992125984" footer="0.31496062992125984"/>
  <pageSetup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5"/>
  <sheetViews>
    <sheetView zoomScale="85" zoomScaleNormal="85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AF3" sqref="AF3:AG3"/>
    </sheetView>
  </sheetViews>
  <sheetFormatPr defaultRowHeight="15" x14ac:dyDescent="0.25"/>
  <cols>
    <col min="1" max="1" width="6.28515625" style="1" customWidth="1"/>
    <col min="2" max="2" width="29.85546875" style="8" customWidth="1"/>
    <col min="3" max="3" width="9.140625" style="1" customWidth="1"/>
    <col min="4" max="4" width="3.7109375" style="1" customWidth="1"/>
    <col min="5" max="14" width="9.140625" style="1" customWidth="1"/>
    <col min="15" max="15" width="9.140625" style="2" customWidth="1"/>
    <col min="16" max="16" width="9.140625" style="1" customWidth="1"/>
    <col min="17" max="17" width="9.140625" style="2" customWidth="1"/>
    <col min="18" max="24" width="9.140625" style="1" customWidth="1"/>
    <col min="25" max="25" width="9.140625" style="2" customWidth="1"/>
    <col min="26" max="26" width="9.140625" style="1" customWidth="1"/>
    <col min="27" max="27" width="7.42578125" style="1" customWidth="1"/>
    <col min="28" max="29" width="9.140625" style="1" customWidth="1"/>
    <col min="30" max="30" width="9.140625" style="19" customWidth="1"/>
    <col min="31" max="31" width="30.85546875" style="25" customWidth="1"/>
    <col min="32" max="33" width="9.140625" style="1"/>
    <col min="34" max="34" width="9.140625" style="19"/>
    <col min="35" max="35" width="30.85546875" style="25" customWidth="1"/>
    <col min="36" max="37" width="9.140625" style="1"/>
    <col min="38" max="38" width="9.140625" style="19"/>
    <col min="39" max="39" width="30.85546875" style="25" customWidth="1"/>
    <col min="40" max="42" width="9.140625" style="1"/>
    <col min="43" max="43" width="9.140625" style="19"/>
    <col min="44" max="44" width="30.85546875" style="25" customWidth="1"/>
    <col min="45" max="16384" width="9.140625" style="1"/>
  </cols>
  <sheetData>
    <row r="1" spans="1:44" s="2" customFormat="1" ht="15.75" thickBot="1" x14ac:dyDescent="0.3">
      <c r="B1" s="29"/>
      <c r="C1" s="27">
        <f>SUM(C4:C35)</f>
        <v>1040</v>
      </c>
      <c r="D1" s="27"/>
      <c r="E1" s="27">
        <f>+Ranking!E1</f>
        <v>558</v>
      </c>
      <c r="F1" s="2">
        <f>+Ranking!F1</f>
        <v>818</v>
      </c>
      <c r="G1" s="2">
        <f>+Ranking!G1</f>
        <v>651</v>
      </c>
      <c r="H1" s="27">
        <f>+Ranking!H1</f>
        <v>637</v>
      </c>
      <c r="I1" s="2">
        <f>+Ranking!I1</f>
        <v>750</v>
      </c>
      <c r="J1" s="2">
        <f>+Ranking!J1</f>
        <v>396</v>
      </c>
      <c r="K1" s="2">
        <f>+Ranking!K1</f>
        <v>728</v>
      </c>
      <c r="L1" s="2">
        <f>+Ranking!L1</f>
        <v>638</v>
      </c>
      <c r="M1" s="27">
        <f>+Ranking!M1</f>
        <v>603</v>
      </c>
      <c r="N1" s="27">
        <f>+Ranking!N1</f>
        <v>586</v>
      </c>
      <c r="O1" s="2">
        <f>+Ranking!O1</f>
        <v>649</v>
      </c>
      <c r="P1" s="2">
        <f>+Ranking!P1</f>
        <v>710</v>
      </c>
      <c r="Q1" s="2">
        <f>+Ranking!Q1</f>
        <v>860</v>
      </c>
      <c r="R1" s="2">
        <f>+Ranking!R1</f>
        <v>636</v>
      </c>
      <c r="S1" s="27">
        <f>+Ranking!S1</f>
        <v>618</v>
      </c>
      <c r="T1" s="27">
        <f>+Ranking!T1</f>
        <v>688</v>
      </c>
      <c r="U1" s="27">
        <f>+Ranking!U1</f>
        <v>321</v>
      </c>
      <c r="V1" s="2">
        <f>+Ranking!V1</f>
        <v>695</v>
      </c>
      <c r="W1" s="2">
        <f>+Ranking!W1</f>
        <v>703</v>
      </c>
      <c r="X1" s="2">
        <f>+Ranking!X1</f>
        <v>490</v>
      </c>
      <c r="Y1" s="2">
        <f>+Ranking!Y1</f>
        <v>904</v>
      </c>
      <c r="Z1" s="2">
        <f>+Ranking!Z1</f>
        <v>499</v>
      </c>
      <c r="AB1" s="4"/>
      <c r="AC1" s="4"/>
      <c r="AD1" s="30"/>
      <c r="AE1" s="20"/>
      <c r="AF1" s="4">
        <f>+Ranking!AF1</f>
        <v>860</v>
      </c>
      <c r="AG1" s="4">
        <f>+Ranking!AG1</f>
        <v>904</v>
      </c>
      <c r="AH1" s="19"/>
      <c r="AI1" s="28"/>
      <c r="AJ1" s="4"/>
      <c r="AK1" s="4"/>
      <c r="AL1" s="30"/>
      <c r="AM1" s="20"/>
      <c r="AN1" s="1"/>
      <c r="AO1" s="4"/>
      <c r="AP1" s="4"/>
      <c r="AQ1" s="19"/>
      <c r="AR1" s="20"/>
    </row>
    <row r="2" spans="1:44" s="3" customFormat="1" ht="102" customHeight="1" thickBot="1" x14ac:dyDescent="0.3">
      <c r="B2" s="7"/>
      <c r="E2" s="3" t="s">
        <v>60</v>
      </c>
      <c r="F2" s="3" t="s">
        <v>57</v>
      </c>
      <c r="G2" s="3" t="s">
        <v>61</v>
      </c>
      <c r="H2" s="3" t="s">
        <v>62</v>
      </c>
      <c r="I2" s="3" t="s">
        <v>56</v>
      </c>
      <c r="J2" s="3" t="s">
        <v>63</v>
      </c>
      <c r="K2" s="3" t="s">
        <v>55</v>
      </c>
      <c r="L2" s="3" t="s">
        <v>64</v>
      </c>
      <c r="M2" s="3" t="s">
        <v>65</v>
      </c>
      <c r="N2" s="3" t="s">
        <v>66</v>
      </c>
      <c r="O2" s="5" t="s">
        <v>76</v>
      </c>
      <c r="P2" s="3" t="s">
        <v>67</v>
      </c>
      <c r="Q2" s="5" t="s">
        <v>58</v>
      </c>
      <c r="R2" s="3" t="s">
        <v>68</v>
      </c>
      <c r="S2" s="3" t="s">
        <v>69</v>
      </c>
      <c r="T2" s="3" t="s">
        <v>70</v>
      </c>
      <c r="U2" s="3" t="s">
        <v>71</v>
      </c>
      <c r="V2" s="3" t="s">
        <v>72</v>
      </c>
      <c r="W2" s="3" t="s">
        <v>73</v>
      </c>
      <c r="X2" s="3" t="s">
        <v>59</v>
      </c>
      <c r="Y2" s="5" t="s">
        <v>54</v>
      </c>
      <c r="Z2" s="3" t="s">
        <v>79</v>
      </c>
      <c r="AB2" s="5" t="str">
        <f>+$Q2</f>
        <v>CR42 &amp; 9</v>
      </c>
      <c r="AC2" s="5" t="str">
        <f>+$O2</f>
        <v>GM Site, 1550 Kildare</v>
      </c>
      <c r="AD2" s="21"/>
      <c r="AE2" s="22"/>
      <c r="AF2" s="5" t="str">
        <f>+Q2</f>
        <v>CR42 &amp; 9</v>
      </c>
      <c r="AG2" s="5" t="str">
        <f>+Y2</f>
        <v>6770 Tecumseh Rd East</v>
      </c>
      <c r="AH2" s="21"/>
      <c r="AI2" s="22"/>
      <c r="AJ2" s="5" t="str">
        <f>+$Y2</f>
        <v>6770 Tecumseh Rd East</v>
      </c>
      <c r="AK2" s="5" t="str">
        <f>+O2</f>
        <v>GM Site, 1550 Kildare</v>
      </c>
      <c r="AL2" s="21"/>
      <c r="AM2" s="22"/>
      <c r="AN2" s="1"/>
      <c r="AO2" s="5" t="str">
        <f>+$Q2</f>
        <v>CR42 &amp; 9</v>
      </c>
      <c r="AP2" s="5" t="str">
        <f t="shared" ref="AP2:AP3" si="0">+$P2</f>
        <v>Cty Rd 42 (City's Airport land)</v>
      </c>
      <c r="AQ2" s="21"/>
      <c r="AR2" s="22"/>
    </row>
    <row r="3" spans="1:44" s="2" customFormat="1" ht="15.75" thickBot="1" x14ac:dyDescent="0.3">
      <c r="B3" s="29"/>
      <c r="C3" s="27" t="s">
        <v>75</v>
      </c>
      <c r="D3" s="27"/>
      <c r="E3" s="27" t="s">
        <v>0</v>
      </c>
      <c r="F3" s="2" t="s">
        <v>1</v>
      </c>
      <c r="G3" s="27" t="s">
        <v>2</v>
      </c>
      <c r="H3" s="27" t="s">
        <v>3</v>
      </c>
      <c r="I3" s="27" t="s">
        <v>4</v>
      </c>
      <c r="J3" s="2" t="s">
        <v>5</v>
      </c>
      <c r="K3" s="2" t="s">
        <v>6</v>
      </c>
      <c r="L3" s="2" t="s">
        <v>7</v>
      </c>
      <c r="M3" s="27" t="s">
        <v>21</v>
      </c>
      <c r="N3" s="27" t="s">
        <v>8</v>
      </c>
      <c r="O3" s="26" t="s">
        <v>20</v>
      </c>
      <c r="P3" s="27" t="s">
        <v>9</v>
      </c>
      <c r="Q3" s="26" t="s">
        <v>10</v>
      </c>
      <c r="R3" s="2" t="s">
        <v>11</v>
      </c>
      <c r="S3" s="27" t="s">
        <v>12</v>
      </c>
      <c r="T3" s="27" t="s">
        <v>13</v>
      </c>
      <c r="U3" s="27" t="s">
        <v>14</v>
      </c>
      <c r="V3" s="2" t="s">
        <v>15</v>
      </c>
      <c r="W3" s="27" t="s">
        <v>16</v>
      </c>
      <c r="X3" s="27" t="s">
        <v>17</v>
      </c>
      <c r="Y3" s="26" t="s">
        <v>18</v>
      </c>
      <c r="Z3" s="2" t="s">
        <v>19</v>
      </c>
      <c r="AB3" s="4" t="s">
        <v>18</v>
      </c>
      <c r="AC3" s="38" t="s">
        <v>10</v>
      </c>
      <c r="AD3" s="32"/>
      <c r="AE3" s="24"/>
      <c r="AF3" s="4" t="s">
        <v>10</v>
      </c>
      <c r="AG3" s="38" t="s">
        <v>18</v>
      </c>
      <c r="AH3" s="23"/>
      <c r="AI3" s="31"/>
      <c r="AJ3" s="38" t="s">
        <v>18</v>
      </c>
      <c r="AK3" s="38" t="s">
        <v>20</v>
      </c>
      <c r="AL3" s="32"/>
      <c r="AM3" s="24"/>
      <c r="AN3" s="1"/>
      <c r="AO3" s="38" t="s">
        <v>18</v>
      </c>
      <c r="AP3" s="38" t="str">
        <f t="shared" si="0"/>
        <v>M</v>
      </c>
      <c r="AQ3" s="23"/>
      <c r="AR3" s="24"/>
    </row>
    <row r="4" spans="1:44" s="14" customFormat="1" x14ac:dyDescent="0.25">
      <c r="A4" s="14">
        <v>32</v>
      </c>
      <c r="B4" s="16" t="s">
        <v>28</v>
      </c>
      <c r="C4" s="14">
        <v>30</v>
      </c>
      <c r="E4" s="35">
        <f>+Ranking!E35/Ranking!$C35</f>
        <v>0.8</v>
      </c>
      <c r="F4" s="35">
        <f>+Ranking!F35/Ranking!$C35</f>
        <v>0.7</v>
      </c>
      <c r="G4" s="35">
        <f>+Ranking!G35/Ranking!$C35</f>
        <v>0.5</v>
      </c>
      <c r="H4" s="35">
        <f>+Ranking!H35/Ranking!$C35</f>
        <v>0.7</v>
      </c>
      <c r="I4" s="35">
        <f>+Ranking!I35/Ranking!$C35</f>
        <v>0.8</v>
      </c>
      <c r="J4" s="35">
        <f>+Ranking!J35/Ranking!$C35</f>
        <v>0.5</v>
      </c>
      <c r="K4" s="35">
        <f>+Ranking!K35/Ranking!$C35</f>
        <v>0.8</v>
      </c>
      <c r="L4" s="35">
        <f>+Ranking!L35/Ranking!$C35</f>
        <v>0.8</v>
      </c>
      <c r="M4" s="35">
        <f>+Ranking!M35/Ranking!$C35</f>
        <v>0.8</v>
      </c>
      <c r="N4" s="35">
        <f>+Ranking!N35/Ranking!$C35</f>
        <v>0.8</v>
      </c>
      <c r="O4" s="35">
        <f>+Ranking!O35/Ranking!$C35</f>
        <v>0.3</v>
      </c>
      <c r="P4" s="35">
        <f>+Ranking!P35/Ranking!$C35</f>
        <v>0.5</v>
      </c>
      <c r="Q4" s="35">
        <f>+Ranking!Q35/Ranking!$C35</f>
        <v>0.8</v>
      </c>
      <c r="R4" s="35">
        <f>+Ranking!R35/Ranking!$C35</f>
        <v>0.5</v>
      </c>
      <c r="S4" s="35">
        <f>+Ranking!S35/Ranking!$C35</f>
        <v>0.8</v>
      </c>
      <c r="T4" s="35">
        <f>+Ranking!T35/Ranking!$C35</f>
        <v>0.5</v>
      </c>
      <c r="U4" s="35">
        <f>+Ranking!U35/Ranking!$C35</f>
        <v>0.7</v>
      </c>
      <c r="V4" s="35">
        <f>+Ranking!V35/Ranking!$C35</f>
        <v>0.8</v>
      </c>
      <c r="W4" s="35">
        <f>+Ranking!W35/Ranking!$C35</f>
        <v>0.3</v>
      </c>
      <c r="X4" s="35">
        <f>+Ranking!X35/Ranking!$C35</f>
        <v>0.3</v>
      </c>
      <c r="Y4" s="35">
        <f>+Ranking!Y35/Ranking!$C35</f>
        <v>0.9</v>
      </c>
      <c r="Z4" s="35">
        <f>+Ranking!Z35/Ranking!$C35</f>
        <v>0.5</v>
      </c>
      <c r="AB4" s="35">
        <f>+$Q4</f>
        <v>0.8</v>
      </c>
      <c r="AC4" s="35">
        <f>+$O4</f>
        <v>0.3</v>
      </c>
      <c r="AD4" s="30">
        <f>IF(AC4-AB4&lt;0,AC4-AB4,"")</f>
        <v>-0.5</v>
      </c>
      <c r="AE4" s="36" t="str">
        <f>IF(AD4&lt;0,$B4,"")</f>
        <v>Air Quality</v>
      </c>
      <c r="AF4" s="35">
        <f>+Q4</f>
        <v>0.8</v>
      </c>
      <c r="AG4" s="35">
        <f>+Y4</f>
        <v>0.9</v>
      </c>
      <c r="AH4" s="30" t="str">
        <f>IF(AG4-AF4&lt;0,AG4-AF4,"")</f>
        <v/>
      </c>
      <c r="AI4" s="36" t="str">
        <f>IF(AH4&lt;0,$B4,"")</f>
        <v/>
      </c>
      <c r="AJ4" s="35">
        <f>+$Y4</f>
        <v>0.9</v>
      </c>
      <c r="AK4" s="35">
        <f>+O4</f>
        <v>0.3</v>
      </c>
      <c r="AL4" s="30">
        <f>IF(AK4-AJ4&lt;0,AK4-AJ4,"")</f>
        <v>-0.60000000000000009</v>
      </c>
      <c r="AM4" s="36" t="str">
        <f>IF(AL4&lt;0,$B4,"")</f>
        <v>Air Quality</v>
      </c>
      <c r="AO4" s="35">
        <f>+$Q4</f>
        <v>0.8</v>
      </c>
      <c r="AP4" s="35">
        <f>+$P4</f>
        <v>0.5</v>
      </c>
      <c r="AQ4" s="30">
        <f>IF(AP4-AO4&lt;0,AP4-AO4,"")</f>
        <v>-0.30000000000000004</v>
      </c>
      <c r="AR4" s="36" t="str">
        <f>IF(AQ4&lt;0,$B4,"")</f>
        <v>Air Quality</v>
      </c>
    </row>
    <row r="5" spans="1:44" s="14" customFormat="1" x14ac:dyDescent="0.25">
      <c r="A5" s="14">
        <v>31</v>
      </c>
      <c r="B5" s="16" t="s">
        <v>27</v>
      </c>
      <c r="C5" s="14">
        <v>20</v>
      </c>
      <c r="E5" s="35">
        <f>+Ranking!E34/Ranking!$C34</f>
        <v>1</v>
      </c>
      <c r="F5" s="35">
        <f>+Ranking!F34/Ranking!$C34</f>
        <v>0.6</v>
      </c>
      <c r="G5" s="35">
        <f>+Ranking!G34/Ranking!$C34</f>
        <v>0.5</v>
      </c>
      <c r="H5" s="35">
        <f>+Ranking!H34/Ranking!$C34</f>
        <v>0.7</v>
      </c>
      <c r="I5" s="35">
        <f>+Ranking!I34/Ranking!$C34</f>
        <v>1</v>
      </c>
      <c r="J5" s="35">
        <f>+Ranking!J34/Ranking!$C34</f>
        <v>0.7</v>
      </c>
      <c r="K5" s="35">
        <f>+Ranking!K34/Ranking!$C34</f>
        <v>0.7</v>
      </c>
      <c r="L5" s="35">
        <f>+Ranking!L34/Ranking!$C34</f>
        <v>0.5</v>
      </c>
      <c r="M5" s="35">
        <f>+Ranking!M34/Ranking!$C34</f>
        <v>1</v>
      </c>
      <c r="N5" s="35">
        <f>+Ranking!N34/Ranking!$C34</f>
        <v>1</v>
      </c>
      <c r="O5" s="35">
        <f>+Ranking!O34/Ranking!$C34</f>
        <v>0.4</v>
      </c>
      <c r="P5" s="35">
        <f>+Ranking!P34/Ranking!$C34</f>
        <v>0.4</v>
      </c>
      <c r="Q5" s="35">
        <f>+Ranking!Q34/Ranking!$C34</f>
        <v>0.9</v>
      </c>
      <c r="R5" s="35">
        <f>+Ranking!R34/Ranking!$C34</f>
        <v>0.7</v>
      </c>
      <c r="S5" s="35">
        <f>+Ranking!S34/Ranking!$C34</f>
        <v>1</v>
      </c>
      <c r="T5" s="35">
        <f>+Ranking!T34/Ranking!$C34</f>
        <v>0.6</v>
      </c>
      <c r="U5" s="35">
        <f>+Ranking!U34/Ranking!$C34</f>
        <v>0.8</v>
      </c>
      <c r="V5" s="35">
        <f>+Ranking!V34/Ranking!$C34</f>
        <v>1</v>
      </c>
      <c r="W5" s="35">
        <f>+Ranking!W34/Ranking!$C34</f>
        <v>0.5</v>
      </c>
      <c r="X5" s="35">
        <f>+Ranking!X34/Ranking!$C34</f>
        <v>0.6</v>
      </c>
      <c r="Y5" s="35">
        <f>+Ranking!Y34/Ranking!$C34</f>
        <v>0.6</v>
      </c>
      <c r="Z5" s="35">
        <f>+Ranking!Z34/Ranking!$C34</f>
        <v>0.7</v>
      </c>
      <c r="AB5" s="35">
        <f>+$Q5</f>
        <v>0.9</v>
      </c>
      <c r="AC5" s="35">
        <f>+$O5</f>
        <v>0.4</v>
      </c>
      <c r="AD5" s="30">
        <f>IF(AC5-AB5&lt;0,AC5-AB5,"")</f>
        <v>-0.5</v>
      </c>
      <c r="AE5" s="36" t="str">
        <f>IF(AD5&lt;0,$B5,"")</f>
        <v>Noise</v>
      </c>
      <c r="AF5" s="35">
        <f>+Q5</f>
        <v>0.9</v>
      </c>
      <c r="AG5" s="35">
        <f>+Y5</f>
        <v>0.6</v>
      </c>
      <c r="AH5" s="30">
        <f>IF(AG5-AF5&lt;0,AG5-AF5,"")</f>
        <v>-0.30000000000000004</v>
      </c>
      <c r="AI5" s="36" t="str">
        <f>IF(AH5&lt;0,$B5,"")</f>
        <v>Noise</v>
      </c>
      <c r="AJ5" s="35">
        <f>+$Y5</f>
        <v>0.6</v>
      </c>
      <c r="AK5" s="35">
        <f>+O5</f>
        <v>0.4</v>
      </c>
      <c r="AL5" s="30">
        <f>IF(AK5-AJ5&lt;0,AK5-AJ5,"")</f>
        <v>-0.19999999999999996</v>
      </c>
      <c r="AM5" s="36" t="str">
        <f>IF(AL5&lt;0,$B5,"")</f>
        <v>Noise</v>
      </c>
      <c r="AO5" s="35">
        <f>+$Q5</f>
        <v>0.9</v>
      </c>
      <c r="AP5" s="35">
        <f>+$P5</f>
        <v>0.4</v>
      </c>
      <c r="AQ5" s="30">
        <f>IF(AP5-AO5&lt;0,AP5-AO5,"")</f>
        <v>-0.5</v>
      </c>
      <c r="AR5" s="36" t="str">
        <f>IF(AQ5&lt;0,$B5,"")</f>
        <v>Noise</v>
      </c>
    </row>
    <row r="6" spans="1:44" s="34" customFormat="1" x14ac:dyDescent="0.25">
      <c r="A6" s="14">
        <v>30</v>
      </c>
      <c r="B6" s="16" t="s">
        <v>26</v>
      </c>
      <c r="C6" s="14">
        <v>20</v>
      </c>
      <c r="D6" s="14"/>
      <c r="E6" s="35">
        <f>+Ranking!E33/Ranking!$C33</f>
        <v>1</v>
      </c>
      <c r="F6" s="35">
        <f>+Ranking!F33/Ranking!$C33</f>
        <v>1</v>
      </c>
      <c r="G6" s="35">
        <f>+Ranking!G33/Ranking!$C33</f>
        <v>1</v>
      </c>
      <c r="H6" s="35">
        <f>+Ranking!H33/Ranking!$C33</f>
        <v>1</v>
      </c>
      <c r="I6" s="35">
        <f>+Ranking!I33/Ranking!$C33</f>
        <v>1</v>
      </c>
      <c r="J6" s="35">
        <f>+Ranking!J33/Ranking!$C33</f>
        <v>1</v>
      </c>
      <c r="K6" s="35">
        <f>+Ranking!K33/Ranking!$C33</f>
        <v>1</v>
      </c>
      <c r="L6" s="35">
        <f>+Ranking!L33/Ranking!$C33</f>
        <v>1</v>
      </c>
      <c r="M6" s="35">
        <f>+Ranking!M33/Ranking!$C33</f>
        <v>1</v>
      </c>
      <c r="N6" s="35">
        <f>+Ranking!N33/Ranking!$C33</f>
        <v>1</v>
      </c>
      <c r="O6" s="35">
        <f>+Ranking!O33/Ranking!$C33</f>
        <v>0.7</v>
      </c>
      <c r="P6" s="35">
        <f>+Ranking!P33/Ranking!$C33</f>
        <v>1</v>
      </c>
      <c r="Q6" s="35">
        <f>+Ranking!Q33/Ranking!$C33</f>
        <v>1</v>
      </c>
      <c r="R6" s="35">
        <f>+Ranking!R33/Ranking!$C33</f>
        <v>1</v>
      </c>
      <c r="S6" s="35">
        <f>+Ranking!S33/Ranking!$C33</f>
        <v>1</v>
      </c>
      <c r="T6" s="35">
        <f>+Ranking!T33/Ranking!$C33</f>
        <v>1</v>
      </c>
      <c r="U6" s="35">
        <f>+Ranking!U33/Ranking!$C33</f>
        <v>1</v>
      </c>
      <c r="V6" s="35">
        <f>+Ranking!V33/Ranking!$C33</f>
        <v>1</v>
      </c>
      <c r="W6" s="35">
        <f>+Ranking!W33/Ranking!$C33</f>
        <v>1</v>
      </c>
      <c r="X6" s="35">
        <f>+Ranking!X33/Ranking!$C33</f>
        <v>0.9</v>
      </c>
      <c r="Y6" s="35">
        <f>+Ranking!Y33/Ranking!$C33</f>
        <v>1</v>
      </c>
      <c r="Z6" s="35">
        <f>+Ranking!Z33/Ranking!$C33</f>
        <v>1</v>
      </c>
      <c r="AA6" s="14"/>
      <c r="AB6" s="35">
        <f>+$Q6</f>
        <v>1</v>
      </c>
      <c r="AC6" s="35">
        <f>+$O6</f>
        <v>0.7</v>
      </c>
      <c r="AD6" s="30">
        <f>IF(AC6-AB6&lt;0,AC6-AB6,"")</f>
        <v>-0.30000000000000004</v>
      </c>
      <c r="AE6" s="36" t="str">
        <f>IF(AD6&lt;0,$B6,"")</f>
        <v>Wind</v>
      </c>
      <c r="AF6" s="35">
        <f>+Q6</f>
        <v>1</v>
      </c>
      <c r="AG6" s="35">
        <f>+Y6</f>
        <v>1</v>
      </c>
      <c r="AH6" s="30" t="str">
        <f>IF(AG6-AF6&lt;0,AG6-AF6,"")</f>
        <v/>
      </c>
      <c r="AI6" s="36" t="str">
        <f>IF(AH6&lt;0,$B6,"")</f>
        <v/>
      </c>
      <c r="AJ6" s="35">
        <f>+$Y6</f>
        <v>1</v>
      </c>
      <c r="AK6" s="35">
        <f>+O6</f>
        <v>0.7</v>
      </c>
      <c r="AL6" s="30">
        <f>IF(AK6-AJ6&lt;0,AK6-AJ6,"")</f>
        <v>-0.30000000000000004</v>
      </c>
      <c r="AM6" s="36" t="str">
        <f>IF(AL6&lt;0,$B6,"")</f>
        <v>Wind</v>
      </c>
      <c r="AN6" s="14"/>
      <c r="AO6" s="35">
        <f>+$Q6</f>
        <v>1</v>
      </c>
      <c r="AP6" s="35">
        <f>+$P6</f>
        <v>1</v>
      </c>
      <c r="AQ6" s="30" t="str">
        <f>IF(AP6-AO6&lt;0,AP6-AO6,"")</f>
        <v/>
      </c>
      <c r="AR6" s="36" t="str">
        <f>IF(AQ6&lt;0,$B6,"")</f>
        <v/>
      </c>
    </row>
    <row r="7" spans="1:44" s="14" customFormat="1" x14ac:dyDescent="0.25">
      <c r="A7" s="14">
        <v>29</v>
      </c>
      <c r="B7" s="16" t="s">
        <v>30</v>
      </c>
      <c r="C7" s="14">
        <v>30</v>
      </c>
      <c r="E7" s="35">
        <f>+Ranking!E32/Ranking!$C32</f>
        <v>0.8</v>
      </c>
      <c r="F7" s="35">
        <f>+Ranking!F32/Ranking!$C32</f>
        <v>1</v>
      </c>
      <c r="G7" s="35">
        <f>+Ranking!G32/Ranking!$C32</f>
        <v>1</v>
      </c>
      <c r="H7" s="35">
        <f>+Ranking!H32/Ranking!$C32</f>
        <v>0.8</v>
      </c>
      <c r="I7" s="35">
        <f>+Ranking!I32/Ranking!$C32</f>
        <v>0.8</v>
      </c>
      <c r="J7" s="35">
        <f>+Ranking!J32/Ranking!$C32</f>
        <v>0.5</v>
      </c>
      <c r="K7" s="35">
        <f>+Ranking!K32/Ranking!$C32</f>
        <v>1</v>
      </c>
      <c r="L7" s="35">
        <f>+Ranking!L32/Ranking!$C32</f>
        <v>0.8</v>
      </c>
      <c r="M7" s="35">
        <f>+Ranking!M32/Ranking!$C32</f>
        <v>1</v>
      </c>
      <c r="N7" s="35">
        <f>+Ranking!N32/Ranking!$C32</f>
        <v>1</v>
      </c>
      <c r="O7" s="35">
        <f>+Ranking!O32/Ranking!$C32</f>
        <v>1</v>
      </c>
      <c r="P7" s="35">
        <f>+Ranking!P32/Ranking!$C32</f>
        <v>0.7</v>
      </c>
      <c r="Q7" s="35">
        <f>+Ranking!Q32/Ranking!$C32</f>
        <v>1</v>
      </c>
      <c r="R7" s="35">
        <f>+Ranking!R32/Ranking!$C32</f>
        <v>0.8</v>
      </c>
      <c r="S7" s="35">
        <f>+Ranking!S32/Ranking!$C32</f>
        <v>0.6</v>
      </c>
      <c r="T7" s="35">
        <f>+Ranking!T32/Ranking!$C32</f>
        <v>1</v>
      </c>
      <c r="U7" s="35">
        <f>+Ranking!U32/Ranking!$C32</f>
        <v>0.5</v>
      </c>
      <c r="V7" s="35">
        <f>+Ranking!V32/Ranking!$C32</f>
        <v>0.7</v>
      </c>
      <c r="W7" s="35">
        <f>+Ranking!W32/Ranking!$C32</f>
        <v>0.9</v>
      </c>
      <c r="X7" s="35">
        <f>+Ranking!X32/Ranking!$C32</f>
        <v>1</v>
      </c>
      <c r="Y7" s="35">
        <f>+Ranking!Y32/Ranking!$C32</f>
        <v>1</v>
      </c>
      <c r="Z7" s="35">
        <f>+Ranking!Z32/Ranking!$C32</f>
        <v>0.6</v>
      </c>
      <c r="AB7" s="35">
        <f>+$Q7</f>
        <v>1</v>
      </c>
      <c r="AC7" s="35">
        <f>+$O7</f>
        <v>1</v>
      </c>
      <c r="AD7" s="30" t="str">
        <f>IF(AC7-AB7&lt;0,AC7-AB7,"")</f>
        <v/>
      </c>
      <c r="AE7" s="36" t="str">
        <f>IF(AD7&lt;0,$B7,"")</f>
        <v/>
      </c>
      <c r="AF7" s="35">
        <f>+Q7</f>
        <v>1</v>
      </c>
      <c r="AG7" s="35">
        <f>+Y7</f>
        <v>1</v>
      </c>
      <c r="AH7" s="30" t="str">
        <f>IF(AG7-AF7&lt;0,AG7-AF7,"")</f>
        <v/>
      </c>
      <c r="AI7" s="36" t="str">
        <f>IF(AH7&lt;0,$B7,"")</f>
        <v/>
      </c>
      <c r="AJ7" s="35">
        <f>+$Y7</f>
        <v>1</v>
      </c>
      <c r="AK7" s="35">
        <f>+O7</f>
        <v>1</v>
      </c>
      <c r="AL7" s="30" t="str">
        <f>IF(AK7-AJ7&lt;0,AK7-AJ7,"")</f>
        <v/>
      </c>
      <c r="AM7" s="36" t="str">
        <f>IF(AL7&lt;0,$B7,"")</f>
        <v/>
      </c>
      <c r="AO7" s="35">
        <f>+$Q7</f>
        <v>1</v>
      </c>
      <c r="AP7" s="35">
        <f>+$P7</f>
        <v>0.7</v>
      </c>
      <c r="AQ7" s="30">
        <f>IF(AP7-AO7&lt;0,AP7-AO7,"")</f>
        <v>-0.30000000000000004</v>
      </c>
      <c r="AR7" s="36" t="str">
        <f>IF(AQ7&lt;0,$B7,"")</f>
        <v>Protected wetlands</v>
      </c>
    </row>
    <row r="8" spans="1:44" s="14" customFormat="1" x14ac:dyDescent="0.25">
      <c r="A8" s="14">
        <v>28</v>
      </c>
      <c r="B8" s="16" t="s">
        <v>29</v>
      </c>
      <c r="C8" s="14">
        <v>20</v>
      </c>
      <c r="E8" s="35">
        <f>+Ranking!E31/Ranking!$C31</f>
        <v>0.4</v>
      </c>
      <c r="F8" s="35">
        <f>+Ranking!F31/Ranking!$C31</f>
        <v>0.8</v>
      </c>
      <c r="G8" s="35">
        <f>+Ranking!G31/Ranking!$C31</f>
        <v>0.8</v>
      </c>
      <c r="H8" s="35">
        <f>+Ranking!H31/Ranking!$C31</f>
        <v>0.7</v>
      </c>
      <c r="I8" s="35">
        <f>+Ranking!I31/Ranking!$C31</f>
        <v>0.7</v>
      </c>
      <c r="J8" s="35">
        <f>+Ranking!J31/Ranking!$C31</f>
        <v>0.3</v>
      </c>
      <c r="K8" s="35">
        <f>+Ranking!K31/Ranking!$C31</f>
        <v>0.7</v>
      </c>
      <c r="L8" s="35">
        <f>+Ranking!L31/Ranking!$C31</f>
        <v>0.8</v>
      </c>
      <c r="M8" s="35">
        <f>+Ranking!M31/Ranking!$C31</f>
        <v>0.8</v>
      </c>
      <c r="N8" s="35">
        <f>+Ranking!N31/Ranking!$C31</f>
        <v>0.7</v>
      </c>
      <c r="O8" s="35">
        <f>+Ranking!O31/Ranking!$C31</f>
        <v>1</v>
      </c>
      <c r="P8" s="35">
        <f>+Ranking!P31/Ranking!$C31</f>
        <v>0.8</v>
      </c>
      <c r="Q8" s="35">
        <f>+Ranking!Q31/Ranking!$C31</f>
        <v>0.8</v>
      </c>
      <c r="R8" s="35">
        <f>+Ranking!R31/Ranking!$C31</f>
        <v>0.9</v>
      </c>
      <c r="S8" s="35">
        <f>+Ranking!S31/Ranking!$C31</f>
        <v>0.5</v>
      </c>
      <c r="T8" s="35">
        <f>+Ranking!T31/Ranking!$C31</f>
        <v>0.8</v>
      </c>
      <c r="U8" s="35">
        <f>+Ranking!U31/Ranking!$C31</f>
        <v>0.3</v>
      </c>
      <c r="V8" s="35">
        <f>+Ranking!V31/Ranking!$C31</f>
        <v>0.7</v>
      </c>
      <c r="W8" s="35">
        <f>+Ranking!W31/Ranking!$C31</f>
        <v>0.7</v>
      </c>
      <c r="X8" s="35">
        <f>+Ranking!X31/Ranking!$C31</f>
        <v>0.2</v>
      </c>
      <c r="Y8" s="35">
        <f>+Ranking!Y31/Ranking!$C31</f>
        <v>0.7</v>
      </c>
      <c r="Z8" s="35">
        <f>+Ranking!Z31/Ranking!$C31</f>
        <v>0.3</v>
      </c>
      <c r="AB8" s="35">
        <f>+$Q8</f>
        <v>0.8</v>
      </c>
      <c r="AC8" s="35">
        <f>+$O8</f>
        <v>1</v>
      </c>
      <c r="AD8" s="30" t="str">
        <f>IF(AC8-AB8&lt;0,AC8-AB8,"")</f>
        <v/>
      </c>
      <c r="AE8" s="36" t="str">
        <f>IF(AD8&lt;0,$B8,"")</f>
        <v/>
      </c>
      <c r="AF8" s="35">
        <f>+Q8</f>
        <v>0.8</v>
      </c>
      <c r="AG8" s="35">
        <f>+Y8</f>
        <v>0.7</v>
      </c>
      <c r="AH8" s="30">
        <f>IF(AG8-AF8&lt;0,AG8-AF8,"")</f>
        <v>-0.10000000000000009</v>
      </c>
      <c r="AI8" s="36" t="str">
        <f>IF(AH8&lt;0,$B8,"")</f>
        <v>Vegetation (should not impinge on native wooded areas)</v>
      </c>
      <c r="AJ8" s="35">
        <f>+$Y8</f>
        <v>0.7</v>
      </c>
      <c r="AK8" s="35">
        <f>+O8</f>
        <v>1</v>
      </c>
      <c r="AL8" s="30" t="str">
        <f>IF(AK8-AJ8&lt;0,AK8-AJ8,"")</f>
        <v/>
      </c>
      <c r="AM8" s="36" t="str">
        <f>IF(AL8&lt;0,$B8,"")</f>
        <v/>
      </c>
      <c r="AO8" s="35">
        <f>+$Q8</f>
        <v>0.8</v>
      </c>
      <c r="AP8" s="35">
        <f>+$P8</f>
        <v>0.8</v>
      </c>
      <c r="AQ8" s="30" t="str">
        <f>IF(AP8-AO8&lt;0,AP8-AO8,"")</f>
        <v/>
      </c>
      <c r="AR8" s="36" t="str">
        <f>IF(AQ8&lt;0,$B8,"")</f>
        <v/>
      </c>
    </row>
    <row r="9" spans="1:44" s="14" customFormat="1" x14ac:dyDescent="0.25">
      <c r="A9" s="14">
        <v>27</v>
      </c>
      <c r="B9" s="16" t="s">
        <v>25</v>
      </c>
      <c r="C9" s="14">
        <v>40</v>
      </c>
      <c r="E9" s="35">
        <f>+Ranking!E30/Ranking!$C30</f>
        <v>0.3</v>
      </c>
      <c r="F9" s="35">
        <f>+Ranking!F30/Ranking!$C30</f>
        <v>1</v>
      </c>
      <c r="G9" s="35">
        <f>+Ranking!G30/Ranking!$C30</f>
        <v>1</v>
      </c>
      <c r="H9" s="35">
        <f>+Ranking!H30/Ranking!$C30</f>
        <v>0.4</v>
      </c>
      <c r="I9" s="35">
        <f>+Ranking!I30/Ranking!$C30</f>
        <v>0.6</v>
      </c>
      <c r="J9" s="35">
        <f>+Ranking!J30/Ranking!$C30</f>
        <v>0.2</v>
      </c>
      <c r="K9" s="35">
        <f>+Ranking!K30/Ranking!$C30</f>
        <v>1</v>
      </c>
      <c r="L9" s="35">
        <f>+Ranking!L30/Ranking!$C30</f>
        <v>0.6</v>
      </c>
      <c r="M9" s="35">
        <f>+Ranking!M30/Ranking!$C30</f>
        <v>1</v>
      </c>
      <c r="N9" s="35">
        <f>+Ranking!N30/Ranking!$C30</f>
        <v>1</v>
      </c>
      <c r="O9" s="35">
        <f>+Ranking!O30/Ranking!$C30</f>
        <v>1</v>
      </c>
      <c r="P9" s="35">
        <f>+Ranking!P30/Ranking!$C30</f>
        <v>0.6</v>
      </c>
      <c r="Q9" s="35">
        <f>+Ranking!Q30/Ranking!$C30</f>
        <v>1</v>
      </c>
      <c r="R9" s="35">
        <f>+Ranking!R30/Ranking!$C30</f>
        <v>0.6</v>
      </c>
      <c r="S9" s="35">
        <f>+Ranking!S30/Ranking!$C30</f>
        <v>0.2</v>
      </c>
      <c r="T9" s="35">
        <f>+Ranking!T30/Ranking!$C30</f>
        <v>1</v>
      </c>
      <c r="U9" s="35">
        <f>+Ranking!U30/Ranking!$C30</f>
        <v>0.2</v>
      </c>
      <c r="V9" s="35">
        <f>+Ranking!V30/Ranking!$C30</f>
        <v>0.5</v>
      </c>
      <c r="W9" s="35">
        <f>+Ranking!W30/Ranking!$C30</f>
        <v>0.2</v>
      </c>
      <c r="X9" s="35">
        <f>+Ranking!X30/Ranking!$C30</f>
        <v>0.5</v>
      </c>
      <c r="Y9" s="35">
        <f>+Ranking!Y30/Ranking!$C30</f>
        <v>1</v>
      </c>
      <c r="Z9" s="35">
        <f>+Ranking!Z30/Ranking!$C30</f>
        <v>0.4</v>
      </c>
      <c r="AB9" s="35">
        <f>+$Q9</f>
        <v>1</v>
      </c>
      <c r="AC9" s="35">
        <f>+$O9</f>
        <v>1</v>
      </c>
      <c r="AD9" s="30" t="str">
        <f>IF(AC9-AB9&lt;0,AC9-AB9,"")</f>
        <v/>
      </c>
      <c r="AE9" s="36" t="str">
        <f>IF(AD9&lt;0,$B9,"")</f>
        <v/>
      </c>
      <c r="AF9" s="35">
        <f>+Q9</f>
        <v>1</v>
      </c>
      <c r="AG9" s="35">
        <f>+Y9</f>
        <v>1</v>
      </c>
      <c r="AH9" s="30" t="str">
        <f>IF(AG9-AF9&lt;0,AG9-AF9,"")</f>
        <v/>
      </c>
      <c r="AI9" s="36" t="str">
        <f>IF(AH9&lt;0,$B9,"")</f>
        <v/>
      </c>
      <c r="AJ9" s="35">
        <f>+$Y9</f>
        <v>1</v>
      </c>
      <c r="AK9" s="35">
        <f>+O9</f>
        <v>1</v>
      </c>
      <c r="AL9" s="30" t="str">
        <f>IF(AK9-AJ9&lt;0,AK9-AJ9,"")</f>
        <v/>
      </c>
      <c r="AM9" s="36" t="str">
        <f>IF(AL9&lt;0,$B9,"")</f>
        <v/>
      </c>
      <c r="AO9" s="35">
        <f>+$Q9</f>
        <v>1</v>
      </c>
      <c r="AP9" s="35">
        <f>+$P9</f>
        <v>0.6</v>
      </c>
      <c r="AQ9" s="30">
        <f>IF(AP9-AO9&lt;0,AP9-AO9,"")</f>
        <v>-0.4</v>
      </c>
      <c r="AR9" s="36" t="str">
        <f>IF(AQ9&lt;0,$B9,"")</f>
        <v>Heritage/Enviro</v>
      </c>
    </row>
    <row r="10" spans="1:44" s="14" customFormat="1" x14ac:dyDescent="0.25">
      <c r="A10" s="14">
        <v>26</v>
      </c>
      <c r="B10" s="16" t="s">
        <v>24</v>
      </c>
      <c r="C10" s="14">
        <v>20</v>
      </c>
      <c r="E10" s="35">
        <f>+Ranking!E29/Ranking!$C29</f>
        <v>0.6</v>
      </c>
      <c r="F10" s="35">
        <f>+Ranking!F29/Ranking!$C29</f>
        <v>0.9</v>
      </c>
      <c r="G10" s="35">
        <f>+Ranking!G29/Ranking!$C29</f>
        <v>0.5</v>
      </c>
      <c r="H10" s="35">
        <f>+Ranking!H29/Ranking!$C29</f>
        <v>0.6</v>
      </c>
      <c r="I10" s="35">
        <f>+Ranking!I29/Ranking!$C29</f>
        <v>0.6</v>
      </c>
      <c r="J10" s="35">
        <f>+Ranking!J29/Ranking!$C29</f>
        <v>0.2</v>
      </c>
      <c r="K10" s="35">
        <f>+Ranking!K29/Ranking!$C29</f>
        <v>0.6</v>
      </c>
      <c r="L10" s="35">
        <f>+Ranking!L29/Ranking!$C29</f>
        <v>0.5</v>
      </c>
      <c r="M10" s="35">
        <f>+Ranking!M29/Ranking!$C29</f>
        <v>0.8</v>
      </c>
      <c r="N10" s="35">
        <f>+Ranking!N29/Ranking!$C29</f>
        <v>0.8</v>
      </c>
      <c r="O10" s="35">
        <f>+Ranking!O29/Ranking!$C29</f>
        <v>1</v>
      </c>
      <c r="P10" s="35">
        <f>+Ranking!P29/Ranking!$C29</f>
        <v>0.7</v>
      </c>
      <c r="Q10" s="35">
        <f>+Ranking!Q29/Ranking!$C29</f>
        <v>0.7</v>
      </c>
      <c r="R10" s="35">
        <f>+Ranking!R29/Ranking!$C29</f>
        <v>0.5</v>
      </c>
      <c r="S10" s="35">
        <f>+Ranking!S29/Ranking!$C29</f>
        <v>0.6</v>
      </c>
      <c r="T10" s="35">
        <f>+Ranking!T29/Ranking!$C29</f>
        <v>0.6</v>
      </c>
      <c r="U10" s="35">
        <f>+Ranking!U29/Ranking!$C29</f>
        <v>0.2</v>
      </c>
      <c r="V10" s="35">
        <f>+Ranking!V29/Ranking!$C29</f>
        <v>0.9</v>
      </c>
      <c r="W10" s="35">
        <f>+Ranking!W29/Ranking!$C29</f>
        <v>0.9</v>
      </c>
      <c r="X10" s="35">
        <f>+Ranking!X29/Ranking!$C29</f>
        <v>0.1</v>
      </c>
      <c r="Y10" s="35">
        <f>+Ranking!Y29/Ranking!$C29</f>
        <v>0.9</v>
      </c>
      <c r="Z10" s="35">
        <f>+Ranking!Z29/Ranking!$C29</f>
        <v>0.3</v>
      </c>
      <c r="AB10" s="35">
        <f>+$Q10</f>
        <v>0.7</v>
      </c>
      <c r="AC10" s="35">
        <f>+$O10</f>
        <v>1</v>
      </c>
      <c r="AD10" s="30" t="str">
        <f>IF(AC10-AB10&lt;0,AC10-AB10,"")</f>
        <v/>
      </c>
      <c r="AE10" s="36" t="str">
        <f>IF(AD10&lt;0,$B10,"")</f>
        <v/>
      </c>
      <c r="AF10" s="35">
        <f>+Q10</f>
        <v>0.7</v>
      </c>
      <c r="AG10" s="35">
        <f>+Y10</f>
        <v>0.9</v>
      </c>
      <c r="AH10" s="30" t="str">
        <f>IF(AG10-AF10&lt;0,AG10-AF10,"")</f>
        <v/>
      </c>
      <c r="AI10" s="36" t="str">
        <f>IF(AH10&lt;0,$B10,"")</f>
        <v/>
      </c>
      <c r="AJ10" s="35">
        <f>+$Y10</f>
        <v>0.9</v>
      </c>
      <c r="AK10" s="35">
        <f>+O10</f>
        <v>1</v>
      </c>
      <c r="AL10" s="30" t="str">
        <f>IF(AK10-AJ10&lt;0,AK10-AJ10,"")</f>
        <v/>
      </c>
      <c r="AM10" s="36" t="str">
        <f>IF(AL10&lt;0,$B10,"")</f>
        <v/>
      </c>
      <c r="AO10" s="35">
        <f>+$Q10</f>
        <v>0.7</v>
      </c>
      <c r="AP10" s="35">
        <f>+$P10</f>
        <v>0.7</v>
      </c>
      <c r="AQ10" s="30" t="str">
        <f>IF(AP10-AO10&lt;0,AP10-AO10,"")</f>
        <v/>
      </c>
      <c r="AR10" s="36" t="str">
        <f>IF(AQ10&lt;0,$B10,"")</f>
        <v/>
      </c>
    </row>
    <row r="11" spans="1:44" s="14" customFormat="1" x14ac:dyDescent="0.25">
      <c r="A11" s="14">
        <v>24</v>
      </c>
      <c r="B11" s="16" t="s">
        <v>22</v>
      </c>
      <c r="C11" s="14">
        <v>30</v>
      </c>
      <c r="E11" s="35">
        <f>+Ranking!E28/Ranking!$C28</f>
        <v>1</v>
      </c>
      <c r="F11" s="35">
        <f>+Ranking!F28/Ranking!$C28</f>
        <v>1</v>
      </c>
      <c r="G11" s="35">
        <f>+Ranking!G28/Ranking!$C28</f>
        <v>1</v>
      </c>
      <c r="H11" s="35">
        <f>+Ranking!H28/Ranking!$C28</f>
        <v>1</v>
      </c>
      <c r="I11" s="35">
        <f>+Ranking!I28/Ranking!$C28</f>
        <v>1</v>
      </c>
      <c r="J11" s="35">
        <f>+Ranking!J28/Ranking!$C28</f>
        <v>1</v>
      </c>
      <c r="K11" s="35">
        <f>+Ranking!K28/Ranking!$C28</f>
        <v>1</v>
      </c>
      <c r="L11" s="35">
        <f>+Ranking!L28/Ranking!$C28</f>
        <v>1</v>
      </c>
      <c r="M11" s="35">
        <f>+Ranking!M28/Ranking!$C28</f>
        <v>1</v>
      </c>
      <c r="N11" s="35">
        <f>+Ranking!N28/Ranking!$C28</f>
        <v>1</v>
      </c>
      <c r="O11" s="35">
        <f>+Ranking!O28/Ranking!$C28</f>
        <v>1</v>
      </c>
      <c r="P11" s="35">
        <f>+Ranking!P28/Ranking!$C28</f>
        <v>1</v>
      </c>
      <c r="Q11" s="35">
        <f>+Ranking!Q28/Ranking!$C28</f>
        <v>1</v>
      </c>
      <c r="R11" s="35">
        <f>+Ranking!R28/Ranking!$C28</f>
        <v>1</v>
      </c>
      <c r="S11" s="35">
        <f>+Ranking!S28/Ranking!$C28</f>
        <v>1</v>
      </c>
      <c r="T11" s="35">
        <f>+Ranking!T28/Ranking!$C28</f>
        <v>1</v>
      </c>
      <c r="U11" s="35">
        <f>+Ranking!U28/Ranking!$C28</f>
        <v>1</v>
      </c>
      <c r="V11" s="35">
        <f>+Ranking!V28/Ranking!$C28</f>
        <v>1</v>
      </c>
      <c r="W11" s="35">
        <f>+Ranking!W28/Ranking!$C28</f>
        <v>1</v>
      </c>
      <c r="X11" s="35">
        <f>+Ranking!X28/Ranking!$C28</f>
        <v>1</v>
      </c>
      <c r="Y11" s="35">
        <f>+Ranking!Y28/Ranking!$C28</f>
        <v>1</v>
      </c>
      <c r="Z11" s="35">
        <f>+Ranking!Z28/Ranking!$C28</f>
        <v>1</v>
      </c>
      <c r="AB11" s="35">
        <f>+$Q11</f>
        <v>1</v>
      </c>
      <c r="AC11" s="35">
        <f>+$O11</f>
        <v>1</v>
      </c>
      <c r="AD11" s="30" t="str">
        <f>IF(AC11-AB11&lt;0,AC11-AB11,"")</f>
        <v/>
      </c>
      <c r="AE11" s="36" t="str">
        <f>IF(AD11&lt;0,$B11,"")</f>
        <v/>
      </c>
      <c r="AF11" s="35">
        <f>+Q11</f>
        <v>1</v>
      </c>
      <c r="AG11" s="35">
        <f>+Y11</f>
        <v>1</v>
      </c>
      <c r="AH11" s="30" t="str">
        <f>IF(AG11-AF11&lt;0,AG11-AF11,"")</f>
        <v/>
      </c>
      <c r="AI11" s="36" t="str">
        <f>IF(AH11&lt;0,$B11,"")</f>
        <v/>
      </c>
      <c r="AJ11" s="35">
        <f>+$Y11</f>
        <v>1</v>
      </c>
      <c r="AK11" s="35">
        <f>+O11</f>
        <v>1</v>
      </c>
      <c r="AL11" s="30" t="str">
        <f>IF(AK11-AJ11&lt;0,AK11-AJ11,"")</f>
        <v/>
      </c>
      <c r="AM11" s="36" t="str">
        <f>IF(AL11&lt;0,$B11,"")</f>
        <v/>
      </c>
      <c r="AO11" s="35">
        <f>+$Q11</f>
        <v>1</v>
      </c>
      <c r="AP11" s="35">
        <f>+$P11</f>
        <v>1</v>
      </c>
      <c r="AQ11" s="30" t="str">
        <f>IF(AP11-AO11&lt;0,AP11-AO11,"")</f>
        <v/>
      </c>
      <c r="AR11" s="36" t="str">
        <f>IF(AQ11&lt;0,$B11,"")</f>
        <v/>
      </c>
    </row>
    <row r="12" spans="1:44" s="14" customFormat="1" x14ac:dyDescent="0.25">
      <c r="A12" s="14">
        <v>23</v>
      </c>
      <c r="B12" s="16" t="s">
        <v>53</v>
      </c>
      <c r="C12" s="14">
        <v>30</v>
      </c>
      <c r="E12" s="35">
        <f>+Ranking!E27/Ranking!$C27</f>
        <v>0.8</v>
      </c>
      <c r="F12" s="35">
        <f>+Ranking!F27/Ranking!$C27</f>
        <v>0.8</v>
      </c>
      <c r="G12" s="35">
        <f>+Ranking!G27/Ranking!$C27</f>
        <v>0.8</v>
      </c>
      <c r="H12" s="35">
        <f>+Ranking!H27/Ranking!$C27</f>
        <v>0.6</v>
      </c>
      <c r="I12" s="35">
        <f>+Ranking!I27/Ranking!$C27</f>
        <v>0.8</v>
      </c>
      <c r="J12" s="35">
        <f>+Ranking!J27/Ranking!$C27</f>
        <v>0.1</v>
      </c>
      <c r="K12" s="35">
        <f>+Ranking!K27/Ranking!$C27</f>
        <v>0.9</v>
      </c>
      <c r="L12" s="35">
        <f>+Ranking!L27/Ranking!$C27</f>
        <v>0.2</v>
      </c>
      <c r="M12" s="35">
        <f>+Ranking!M27/Ranking!$C27</f>
        <v>0</v>
      </c>
      <c r="N12" s="35">
        <f>+Ranking!N27/Ranking!$C27</f>
        <v>0</v>
      </c>
      <c r="O12" s="35">
        <f>+Ranking!O27/Ranking!$C27</f>
        <v>0.3</v>
      </c>
      <c r="P12" s="35">
        <f>+Ranking!P27/Ranking!$C27</f>
        <v>0.3</v>
      </c>
      <c r="Q12" s="35">
        <f>+Ranking!Q27/Ranking!$C27</f>
        <v>1</v>
      </c>
      <c r="R12" s="35">
        <f>+Ranking!R27/Ranking!$C27</f>
        <v>0.9</v>
      </c>
      <c r="S12" s="35">
        <f>+Ranking!S27/Ranking!$C27</f>
        <v>0.7</v>
      </c>
      <c r="T12" s="35">
        <f>+Ranking!T27/Ranking!$C27</f>
        <v>0.9</v>
      </c>
      <c r="U12" s="35">
        <f>+Ranking!U27/Ranking!$C27</f>
        <v>0</v>
      </c>
      <c r="V12" s="35">
        <f>+Ranking!V27/Ranking!$C27</f>
        <v>0.7</v>
      </c>
      <c r="W12" s="35">
        <f>+Ranking!W27/Ranking!$C27</f>
        <v>0.7</v>
      </c>
      <c r="X12" s="35">
        <f>+Ranking!X27/Ranking!$C27</f>
        <v>0.3</v>
      </c>
      <c r="Y12" s="35">
        <f>+Ranking!Y27/Ranking!$C27</f>
        <v>0.8</v>
      </c>
      <c r="Z12" s="35">
        <f>+Ranking!Z27/Ranking!$C27</f>
        <v>0.7</v>
      </c>
      <c r="AB12" s="35">
        <f>+$Q12</f>
        <v>1</v>
      </c>
      <c r="AC12" s="35">
        <f>+$O12</f>
        <v>0.3</v>
      </c>
      <c r="AD12" s="30">
        <f>IF(AC12-AB12&lt;0,AC12-AB12,"")</f>
        <v>-0.7</v>
      </c>
      <c r="AE12" s="36" t="str">
        <f>IF(AD12&lt;0,$B12,"")</f>
        <v>Helicopter potential</v>
      </c>
      <c r="AF12" s="35">
        <f>+Q12</f>
        <v>1</v>
      </c>
      <c r="AG12" s="35">
        <f>+Y12</f>
        <v>0.8</v>
      </c>
      <c r="AH12" s="30">
        <f>IF(AG12-AF12&lt;0,AG12-AF12,"")</f>
        <v>-0.19999999999999996</v>
      </c>
      <c r="AI12" s="36" t="str">
        <f>IF(AH12&lt;0,$B12,"")</f>
        <v>Helicopter potential</v>
      </c>
      <c r="AJ12" s="35">
        <f>+$Y12</f>
        <v>0.8</v>
      </c>
      <c r="AK12" s="35">
        <f>+O12</f>
        <v>0.3</v>
      </c>
      <c r="AL12" s="30">
        <f>IF(AK12-AJ12&lt;0,AK12-AJ12,"")</f>
        <v>-0.5</v>
      </c>
      <c r="AM12" s="36" t="str">
        <f>IF(AL12&lt;0,$B12,"")</f>
        <v>Helicopter potential</v>
      </c>
      <c r="AO12" s="35">
        <f>+$Q12</f>
        <v>1</v>
      </c>
      <c r="AP12" s="35">
        <f>+$P12</f>
        <v>0.3</v>
      </c>
      <c r="AQ12" s="30">
        <f>IF(AP12-AO12&lt;0,AP12-AO12,"")</f>
        <v>-0.7</v>
      </c>
      <c r="AR12" s="36" t="str">
        <f>IF(AQ12&lt;0,$B12,"")</f>
        <v>Helicopter potential</v>
      </c>
    </row>
    <row r="13" spans="1:44" s="14" customFormat="1" x14ac:dyDescent="0.25">
      <c r="A13" s="14">
        <v>22</v>
      </c>
      <c r="B13" s="16" t="s">
        <v>23</v>
      </c>
      <c r="C13" s="14">
        <v>40</v>
      </c>
      <c r="D13" s="34"/>
      <c r="E13" s="35">
        <f>+Ranking!E25/Ranking!$C25</f>
        <v>0.7</v>
      </c>
      <c r="F13" s="35">
        <f>+Ranking!F25/Ranking!$C25</f>
        <v>1</v>
      </c>
      <c r="G13" s="35">
        <f>+Ranking!G25/Ranking!$C25</f>
        <v>0.7</v>
      </c>
      <c r="H13" s="35">
        <f>+Ranking!H25/Ranking!$C25</f>
        <v>1</v>
      </c>
      <c r="I13" s="35">
        <f>+Ranking!I25/Ranking!$C25</f>
        <v>0.7</v>
      </c>
      <c r="J13" s="35">
        <f>+Ranking!J25/Ranking!$C25</f>
        <v>0.4</v>
      </c>
      <c r="K13" s="35">
        <f>+Ranking!K25/Ranking!$C25</f>
        <v>0.5</v>
      </c>
      <c r="L13" s="35">
        <f>+Ranking!L25/Ranking!$C25</f>
        <v>0.7</v>
      </c>
      <c r="M13" s="35">
        <f>+Ranking!M25/Ranking!$C25</f>
        <v>0.5</v>
      </c>
      <c r="N13" s="35">
        <f>+Ranking!N25/Ranking!$C25</f>
        <v>0.5</v>
      </c>
      <c r="O13" s="35">
        <f>+Ranking!O25/Ranking!$C25</f>
        <v>1</v>
      </c>
      <c r="P13" s="35">
        <f>+Ranking!P25/Ranking!$C25</f>
        <v>0.7</v>
      </c>
      <c r="Q13" s="35">
        <f>+Ranking!Q25/Ranking!$C25</f>
        <v>0.7</v>
      </c>
      <c r="R13" s="35">
        <f>+Ranking!R25/Ranking!$C25</f>
        <v>0.2</v>
      </c>
      <c r="S13" s="35">
        <f>+Ranking!S25/Ranking!$C25</f>
        <v>0.3</v>
      </c>
      <c r="T13" s="35">
        <f>+Ranking!T25/Ranking!$C25</f>
        <v>0.3</v>
      </c>
      <c r="U13" s="35">
        <f>+Ranking!U25/Ranking!$C25</f>
        <v>0.7</v>
      </c>
      <c r="V13" s="35">
        <f>+Ranking!V25/Ranking!$C25</f>
        <v>0.6</v>
      </c>
      <c r="W13" s="35">
        <f>+Ranking!W25/Ranking!$C25</f>
        <v>0.9</v>
      </c>
      <c r="X13" s="35">
        <f>+Ranking!X25/Ranking!$C25</f>
        <v>1</v>
      </c>
      <c r="Y13" s="35">
        <f>+Ranking!Y25/Ranking!$C25</f>
        <v>1</v>
      </c>
      <c r="Z13" s="35">
        <f>+Ranking!Z25/Ranking!$C25</f>
        <v>0.5</v>
      </c>
      <c r="AA13" s="34"/>
      <c r="AB13" s="35">
        <f>+$Q13</f>
        <v>0.7</v>
      </c>
      <c r="AC13" s="35">
        <f>+$O13</f>
        <v>1</v>
      </c>
      <c r="AD13" s="30" t="str">
        <f>IF(AC13-AB13&lt;0,AC13-AB13,"")</f>
        <v/>
      </c>
      <c r="AE13" s="36" t="str">
        <f>IF(AD13&lt;0,$B13,"")</f>
        <v/>
      </c>
      <c r="AF13" s="35">
        <f>+Q13</f>
        <v>0.7</v>
      </c>
      <c r="AG13" s="35">
        <f>+Y13</f>
        <v>1</v>
      </c>
      <c r="AH13" s="30" t="str">
        <f>IF(AG13-AF13&lt;0,AG13-AF13,"")</f>
        <v/>
      </c>
      <c r="AI13" s="36" t="str">
        <f>IF(AH13&lt;0,$B13,"")</f>
        <v/>
      </c>
      <c r="AJ13" s="35">
        <f>+$Y13</f>
        <v>1</v>
      </c>
      <c r="AK13" s="35">
        <f>+O13</f>
        <v>1</v>
      </c>
      <c r="AL13" s="30" t="str">
        <f>IF(AK13-AJ13&lt;0,AK13-AJ13,"")</f>
        <v/>
      </c>
      <c r="AM13" s="36" t="str">
        <f>IF(AL13&lt;0,$B13,"")</f>
        <v/>
      </c>
      <c r="AN13" s="34"/>
      <c r="AO13" s="35">
        <f>+$Q13</f>
        <v>0.7</v>
      </c>
      <c r="AP13" s="35">
        <f>+$P13</f>
        <v>0.7</v>
      </c>
      <c r="AQ13" s="30" t="str">
        <f>IF(AP13-AO13&lt;0,AP13-AO13,"")</f>
        <v/>
      </c>
      <c r="AR13" s="36" t="str">
        <f>IF(AQ13&lt;0,$B13,"")</f>
        <v/>
      </c>
    </row>
    <row r="14" spans="1:44" s="14" customFormat="1" x14ac:dyDescent="0.25">
      <c r="A14" s="14">
        <v>22</v>
      </c>
      <c r="B14" s="16" t="s">
        <v>52</v>
      </c>
      <c r="C14" s="14">
        <v>10</v>
      </c>
      <c r="E14" s="35">
        <f>+Ranking!E26/Ranking!$C26</f>
        <v>0.5</v>
      </c>
      <c r="F14" s="35">
        <f>+Ranking!F26/Ranking!$C26</f>
        <v>0.7</v>
      </c>
      <c r="G14" s="35">
        <f>+Ranking!G26/Ranking!$C26</f>
        <v>0.5</v>
      </c>
      <c r="H14" s="35">
        <f>+Ranking!H26/Ranking!$C26</f>
        <v>0.1</v>
      </c>
      <c r="I14" s="35">
        <f>+Ranking!I26/Ranking!$C26</f>
        <v>0.5</v>
      </c>
      <c r="J14" s="35">
        <f>+Ranking!J26/Ranking!$C26</f>
        <v>0.3</v>
      </c>
      <c r="K14" s="35">
        <f>+Ranking!K26/Ranking!$C26</f>
        <v>0.5</v>
      </c>
      <c r="L14" s="35">
        <f>+Ranking!L26/Ranking!$C26</f>
        <v>0.3</v>
      </c>
      <c r="M14" s="35">
        <f>+Ranking!M26/Ranking!$C26</f>
        <v>0.1</v>
      </c>
      <c r="N14" s="35">
        <f>+Ranking!N26/Ranking!$C26</f>
        <v>0.1</v>
      </c>
      <c r="O14" s="35">
        <f>+Ranking!O26/Ranking!$C26</f>
        <v>1</v>
      </c>
      <c r="P14" s="35">
        <f>+Ranking!P26/Ranking!$C26</f>
        <v>0.3</v>
      </c>
      <c r="Q14" s="35">
        <f>+Ranking!Q26/Ranking!$C26</f>
        <v>0.5</v>
      </c>
      <c r="R14" s="35">
        <f>+Ranking!R26/Ranking!$C26</f>
        <v>0.3</v>
      </c>
      <c r="S14" s="35">
        <f>+Ranking!S26/Ranking!$C26</f>
        <v>0.3</v>
      </c>
      <c r="T14" s="35">
        <f>+Ranking!T26/Ranking!$C26</f>
        <v>0.5</v>
      </c>
      <c r="U14" s="35">
        <f>+Ranking!U26/Ranking!$C26</f>
        <v>0.1</v>
      </c>
      <c r="V14" s="35">
        <f>+Ranking!V26/Ranking!$C26</f>
        <v>0.1</v>
      </c>
      <c r="W14" s="35">
        <f>+Ranking!W26/Ranking!$C26</f>
        <v>0.7</v>
      </c>
      <c r="X14" s="35">
        <f>+Ranking!X26/Ranking!$C26</f>
        <v>0.7</v>
      </c>
      <c r="Y14" s="35">
        <f>+Ranking!Y26/Ranking!$C26</f>
        <v>0.7</v>
      </c>
      <c r="Z14" s="35">
        <f>+Ranking!Z26/Ranking!$C26</f>
        <v>0.3</v>
      </c>
      <c r="AB14" s="35">
        <f>+$Q14</f>
        <v>0.5</v>
      </c>
      <c r="AC14" s="35">
        <f>+$O14</f>
        <v>1</v>
      </c>
      <c r="AD14" s="30" t="str">
        <f>IF(AC14-AB14&lt;0,AC14-AB14,"")</f>
        <v/>
      </c>
      <c r="AE14" s="36" t="str">
        <f>IF(AD14&lt;0,$B14,"")</f>
        <v/>
      </c>
      <c r="AF14" s="35">
        <f>+Q14</f>
        <v>0.5</v>
      </c>
      <c r="AG14" s="35">
        <f>+Y14</f>
        <v>0.7</v>
      </c>
      <c r="AH14" s="30" t="str">
        <f>IF(AG14-AF14&lt;0,AG14-AF14,"")</f>
        <v/>
      </c>
      <c r="AI14" s="36" t="str">
        <f>IF(AH14&lt;0,$B14,"")</f>
        <v/>
      </c>
      <c r="AJ14" s="35">
        <f>+$Y14</f>
        <v>0.7</v>
      </c>
      <c r="AK14" s="35">
        <f>+O14</f>
        <v>1</v>
      </c>
      <c r="AL14" s="30" t="str">
        <f>IF(AK14-AJ14&lt;0,AK14-AJ14,"")</f>
        <v/>
      </c>
      <c r="AM14" s="36" t="str">
        <f>IF(AL14&lt;0,$B14,"")</f>
        <v/>
      </c>
      <c r="AO14" s="35">
        <f>+$Q14</f>
        <v>0.5</v>
      </c>
      <c r="AP14" s="35">
        <f>+$P14</f>
        <v>0.3</v>
      </c>
      <c r="AQ14" s="30">
        <f>IF(AP14-AO14&lt;0,AP14-AO14,"")</f>
        <v>-0.2</v>
      </c>
      <c r="AR14" s="36" t="str">
        <f>IF(AQ14&lt;0,$B14,"")</f>
        <v>Distance to US</v>
      </c>
    </row>
    <row r="15" spans="1:44" s="14" customFormat="1" x14ac:dyDescent="0.25">
      <c r="A15" s="14">
        <v>21</v>
      </c>
      <c r="B15" s="16" t="s">
        <v>51</v>
      </c>
      <c r="C15" s="14">
        <v>40</v>
      </c>
      <c r="E15" s="35">
        <f>+Ranking!E24/Ranking!$C24</f>
        <v>0.5</v>
      </c>
      <c r="F15" s="35">
        <f>+Ranking!F24/Ranking!$C24</f>
        <v>1</v>
      </c>
      <c r="G15" s="35">
        <f>+Ranking!G24/Ranking!$C24</f>
        <v>0.4</v>
      </c>
      <c r="H15" s="35">
        <f>+Ranking!H24/Ranking!$C24</f>
        <v>1</v>
      </c>
      <c r="I15" s="35">
        <f>+Ranking!I24/Ranking!$C24</f>
        <v>1</v>
      </c>
      <c r="J15" s="35">
        <f>+Ranking!J24/Ranking!$C24</f>
        <v>0.7</v>
      </c>
      <c r="K15" s="35">
        <f>+Ranking!K24/Ranking!$C24</f>
        <v>0.6</v>
      </c>
      <c r="L15" s="35">
        <f>+Ranking!L24/Ranking!$C24</f>
        <v>0.5</v>
      </c>
      <c r="M15" s="35">
        <f>+Ranking!M24/Ranking!$C24</f>
        <v>1</v>
      </c>
      <c r="N15" s="35">
        <f>+Ranking!N24/Ranking!$C24</f>
        <v>0.5</v>
      </c>
      <c r="O15" s="35">
        <f>+Ranking!O24/Ranking!$C24</f>
        <v>1</v>
      </c>
      <c r="P15" s="35">
        <f>+Ranking!P24/Ranking!$C24</f>
        <v>0.5</v>
      </c>
      <c r="Q15" s="35">
        <f>+Ranking!Q24/Ranking!$C24</f>
        <v>1</v>
      </c>
      <c r="R15" s="35">
        <f>+Ranking!R24/Ranking!$C24</f>
        <v>0.5</v>
      </c>
      <c r="S15" s="35">
        <f>+Ranking!S24/Ranking!$C24</f>
        <v>1</v>
      </c>
      <c r="T15" s="35">
        <f>+Ranking!T24/Ranking!$C24</f>
        <v>0.5</v>
      </c>
      <c r="U15" s="35">
        <f>+Ranking!U24/Ranking!$C24</f>
        <v>0.5</v>
      </c>
      <c r="V15" s="35">
        <f>+Ranking!V24/Ranking!$C24</f>
        <v>1</v>
      </c>
      <c r="W15" s="35">
        <f>+Ranking!W24/Ranking!$C24</f>
        <v>0.9</v>
      </c>
      <c r="X15" s="35">
        <f>+Ranking!X24/Ranking!$C24</f>
        <v>1</v>
      </c>
      <c r="Y15" s="35">
        <f>+Ranking!Y24/Ranking!$C24</f>
        <v>0.8</v>
      </c>
      <c r="Z15" s="35">
        <f>+Ranking!Z24/Ranking!$C24</f>
        <v>0.5</v>
      </c>
      <c r="AB15" s="35">
        <f>+$Q15</f>
        <v>1</v>
      </c>
      <c r="AC15" s="35">
        <f>+$O15</f>
        <v>1</v>
      </c>
      <c r="AD15" s="30" t="str">
        <f>IF(AC15-AB15&lt;0,AC15-AB15,"")</f>
        <v/>
      </c>
      <c r="AE15" s="36" t="str">
        <f>IF(AD15&lt;0,$B15,"")</f>
        <v/>
      </c>
      <c r="AF15" s="35">
        <f>+Q15</f>
        <v>1</v>
      </c>
      <c r="AG15" s="35">
        <f>+Y15</f>
        <v>0.8</v>
      </c>
      <c r="AH15" s="30">
        <f>IF(AG15-AF15&lt;0,AG15-AF15,"")</f>
        <v>-0.19999999999999996</v>
      </c>
      <c r="AI15" s="36" t="str">
        <f>IF(AH15&lt;0,$B15,"")</f>
        <v>2 Road frontage</v>
      </c>
      <c r="AJ15" s="35">
        <f>+$Y15</f>
        <v>0.8</v>
      </c>
      <c r="AK15" s="35">
        <f>+O15</f>
        <v>1</v>
      </c>
      <c r="AL15" s="30" t="str">
        <f>IF(AK15-AJ15&lt;0,AK15-AJ15,"")</f>
        <v/>
      </c>
      <c r="AM15" s="36" t="str">
        <f>IF(AL15&lt;0,$B15,"")</f>
        <v/>
      </c>
      <c r="AO15" s="35">
        <f>+$Q15</f>
        <v>1</v>
      </c>
      <c r="AP15" s="35">
        <f>+$P15</f>
        <v>0.5</v>
      </c>
      <c r="AQ15" s="30">
        <f>IF(AP15-AO15&lt;0,AP15-AO15,"")</f>
        <v>-0.5</v>
      </c>
      <c r="AR15" s="36" t="str">
        <f>IF(AQ15&lt;0,$B15,"")</f>
        <v>2 Road frontage</v>
      </c>
    </row>
    <row r="16" spans="1:44" s="14" customFormat="1" x14ac:dyDescent="0.25">
      <c r="A16" s="14">
        <v>20</v>
      </c>
      <c r="B16" s="16" t="s">
        <v>50</v>
      </c>
      <c r="C16" s="14">
        <v>30</v>
      </c>
      <c r="E16" s="35">
        <f>+Ranking!E23/Ranking!$C23</f>
        <v>0.3</v>
      </c>
      <c r="F16" s="35">
        <f>+Ranking!F23/Ranking!$C23</f>
        <v>0.9</v>
      </c>
      <c r="G16" s="35">
        <f>+Ranking!G23/Ranking!$C23</f>
        <v>0.4</v>
      </c>
      <c r="H16" s="35">
        <f>+Ranking!H23/Ranking!$C23</f>
        <v>0.3</v>
      </c>
      <c r="I16" s="35">
        <f>+Ranking!I23/Ranking!$C23</f>
        <v>0.3</v>
      </c>
      <c r="J16" s="35">
        <f>+Ranking!J23/Ranking!$C23</f>
        <v>0.2</v>
      </c>
      <c r="K16" s="35">
        <f>+Ranking!K23/Ranking!$C23</f>
        <v>0.1</v>
      </c>
      <c r="L16" s="35">
        <f>+Ranking!L23/Ranking!$C23</f>
        <v>0.3</v>
      </c>
      <c r="M16" s="35">
        <f>+Ranking!M23/Ranking!$C23</f>
        <v>0.1</v>
      </c>
      <c r="N16" s="35">
        <f>+Ranking!N23/Ranking!$C23</f>
        <v>0.3</v>
      </c>
      <c r="O16" s="35">
        <f>+Ranking!O23/Ranking!$C23</f>
        <v>0.8</v>
      </c>
      <c r="P16" s="35">
        <f>+Ranking!P23/Ranking!$C23</f>
        <v>0.5</v>
      </c>
      <c r="Q16" s="35">
        <f>+Ranking!Q23/Ranking!$C23</f>
        <v>0.5</v>
      </c>
      <c r="R16" s="35">
        <f>+Ranking!R23/Ranking!$C23</f>
        <v>0.2</v>
      </c>
      <c r="S16" s="35">
        <f>+Ranking!S23/Ranking!$C23</f>
        <v>0.2</v>
      </c>
      <c r="T16" s="35">
        <f>+Ranking!T23/Ranking!$C23</f>
        <v>0.2</v>
      </c>
      <c r="U16" s="35">
        <f>+Ranking!U23/Ranking!$C23</f>
        <v>0.3</v>
      </c>
      <c r="V16" s="35">
        <f>+Ranking!V23/Ranking!$C23</f>
        <v>0.2</v>
      </c>
      <c r="W16" s="35">
        <f>+Ranking!W23/Ranking!$C23</f>
        <v>0.4</v>
      </c>
      <c r="X16" s="35">
        <f>+Ranking!X23/Ranking!$C23</f>
        <v>0.7</v>
      </c>
      <c r="Y16" s="35">
        <f>+Ranking!Y23/Ranking!$C23</f>
        <v>0.8</v>
      </c>
      <c r="Z16" s="35">
        <f>+Ranking!Z23/Ranking!$C23</f>
        <v>0.2</v>
      </c>
      <c r="AB16" s="35">
        <f>+$Q16</f>
        <v>0.5</v>
      </c>
      <c r="AC16" s="35">
        <f>+$O16</f>
        <v>0.8</v>
      </c>
      <c r="AD16" s="30" t="str">
        <f>IF(AC16-AB16&lt;0,AC16-AB16,"")</f>
        <v/>
      </c>
      <c r="AE16" s="36" t="str">
        <f>IF(AD16&lt;0,$B16,"")</f>
        <v/>
      </c>
      <c r="AF16" s="35">
        <f>+Q16</f>
        <v>0.5</v>
      </c>
      <c r="AG16" s="35">
        <f>+Y16</f>
        <v>0.8</v>
      </c>
      <c r="AH16" s="30" t="str">
        <f>IF(AG16-AF16&lt;0,AG16-AF16,"")</f>
        <v/>
      </c>
      <c r="AI16" s="36" t="str">
        <f>IF(AH16&lt;0,$B16,"")</f>
        <v/>
      </c>
      <c r="AJ16" s="35">
        <f>+$Y16</f>
        <v>0.8</v>
      </c>
      <c r="AK16" s="35">
        <f>+O16</f>
        <v>0.8</v>
      </c>
      <c r="AL16" s="30" t="str">
        <f>IF(AK16-AJ16&lt;0,AK16-AJ16,"")</f>
        <v/>
      </c>
      <c r="AM16" s="36" t="str">
        <f>IF(AL16&lt;0,$B16,"")</f>
        <v/>
      </c>
      <c r="AO16" s="35">
        <f>+$Q16</f>
        <v>0.5</v>
      </c>
      <c r="AP16" s="35">
        <f>+$P16</f>
        <v>0.5</v>
      </c>
      <c r="AQ16" s="30" t="str">
        <f>IF(AP16-AO16&lt;0,AP16-AO16,"")</f>
        <v/>
      </c>
      <c r="AR16" s="36" t="str">
        <f>IF(AQ16&lt;0,$B16,"")</f>
        <v/>
      </c>
    </row>
    <row r="17" spans="1:44" s="14" customFormat="1" x14ac:dyDescent="0.25">
      <c r="A17" s="14">
        <v>19</v>
      </c>
      <c r="B17" s="16" t="s">
        <v>49</v>
      </c>
      <c r="C17" s="14">
        <v>50</v>
      </c>
      <c r="E17" s="35">
        <f>+Ranking!E22/Ranking!$C22</f>
        <v>0.4</v>
      </c>
      <c r="F17" s="35">
        <f>+Ranking!F22/Ranking!$C22</f>
        <v>0.9</v>
      </c>
      <c r="G17" s="35">
        <f>+Ranking!G22/Ranking!$C22</f>
        <v>0.7</v>
      </c>
      <c r="H17" s="35">
        <f>+Ranking!H22/Ranking!$C22</f>
        <v>0</v>
      </c>
      <c r="I17" s="35">
        <f>+Ranking!I22/Ranking!$C22</f>
        <v>0.2</v>
      </c>
      <c r="J17" s="35">
        <f>+Ranking!J22/Ranking!$C22</f>
        <v>0</v>
      </c>
      <c r="K17" s="35">
        <f>+Ranking!K22/Ranking!$C22</f>
        <v>0.3</v>
      </c>
      <c r="L17" s="35">
        <f>+Ranking!L22/Ranking!$C22</f>
        <v>0.5</v>
      </c>
      <c r="M17" s="35">
        <f>+Ranking!M22/Ranking!$C22</f>
        <v>0</v>
      </c>
      <c r="N17" s="35">
        <f>+Ranking!N22/Ranking!$C22</f>
        <v>0</v>
      </c>
      <c r="O17" s="35">
        <f>+Ranking!O22/Ranking!$C22</f>
        <v>1</v>
      </c>
      <c r="P17" s="35">
        <f>+Ranking!P22/Ranking!$C22</f>
        <v>0.7</v>
      </c>
      <c r="Q17" s="35">
        <f>+Ranking!Q22/Ranking!$C22</f>
        <v>0.7</v>
      </c>
      <c r="R17" s="35">
        <f>+Ranking!R22/Ranking!$C22</f>
        <v>0.3</v>
      </c>
      <c r="S17" s="35">
        <f>+Ranking!S22/Ranking!$C22</f>
        <v>0</v>
      </c>
      <c r="T17" s="35">
        <f>+Ranking!T22/Ranking!$C22</f>
        <v>0.3</v>
      </c>
      <c r="U17" s="35">
        <f>+Ranking!U22/Ranking!$C22</f>
        <v>0</v>
      </c>
      <c r="V17" s="35">
        <f>+Ranking!V22/Ranking!$C22</f>
        <v>0</v>
      </c>
      <c r="W17" s="35">
        <f>+Ranking!W22/Ranking!$C22</f>
        <v>0.7</v>
      </c>
      <c r="X17" s="35">
        <f>+Ranking!X22/Ranking!$C22</f>
        <v>0.7</v>
      </c>
      <c r="Y17" s="35">
        <f>+Ranking!Y22/Ranking!$C22</f>
        <v>0.9</v>
      </c>
      <c r="Z17" s="35">
        <f>+Ranking!Z22/Ranking!$C22</f>
        <v>0</v>
      </c>
      <c r="AB17" s="35">
        <f>+$Q17</f>
        <v>0.7</v>
      </c>
      <c r="AC17" s="35">
        <f>+$O17</f>
        <v>1</v>
      </c>
      <c r="AD17" s="30" t="str">
        <f>IF(AC17-AB17&lt;0,AC17-AB17,"")</f>
        <v/>
      </c>
      <c r="AE17" s="36" t="str">
        <f>IF(AD17&lt;0,$B17,"")</f>
        <v/>
      </c>
      <c r="AF17" s="35">
        <f>+Q17</f>
        <v>0.7</v>
      </c>
      <c r="AG17" s="35">
        <f>+Y17</f>
        <v>0.9</v>
      </c>
      <c r="AH17" s="30" t="str">
        <f>IF(AG17-AF17&lt;0,AG17-AF17,"")</f>
        <v/>
      </c>
      <c r="AI17" s="36" t="str">
        <f>IF(AH17&lt;0,$B17,"")</f>
        <v/>
      </c>
      <c r="AJ17" s="35">
        <f>+$Y17</f>
        <v>0.9</v>
      </c>
      <c r="AK17" s="35">
        <f>+O17</f>
        <v>1</v>
      </c>
      <c r="AL17" s="30" t="str">
        <f>IF(AK17-AJ17&lt;0,AK17-AJ17,"")</f>
        <v/>
      </c>
      <c r="AM17" s="36" t="str">
        <f>IF(AL17&lt;0,$B17,"")</f>
        <v/>
      </c>
      <c r="AO17" s="35">
        <f>+$Q17</f>
        <v>0.7</v>
      </c>
      <c r="AP17" s="35">
        <f>+$P17</f>
        <v>0.7</v>
      </c>
      <c r="AQ17" s="30" t="str">
        <f>IF(AP17-AO17&lt;0,AP17-AO17,"")</f>
        <v/>
      </c>
      <c r="AR17" s="36" t="str">
        <f>IF(AQ17&lt;0,$B17,"")</f>
        <v/>
      </c>
    </row>
    <row r="18" spans="1:44" s="14" customFormat="1" x14ac:dyDescent="0.25">
      <c r="A18" s="14">
        <v>18</v>
      </c>
      <c r="B18" s="16" t="s">
        <v>48</v>
      </c>
      <c r="C18" s="14">
        <v>40</v>
      </c>
      <c r="E18" s="35">
        <f>+Ranking!E21/Ranking!$C21</f>
        <v>0.1</v>
      </c>
      <c r="F18" s="35">
        <f>+Ranking!F21/Ranking!$C21</f>
        <v>0.9</v>
      </c>
      <c r="G18" s="35">
        <f>+Ranking!G21/Ranking!$C21</f>
        <v>0.2</v>
      </c>
      <c r="H18" s="35">
        <f>+Ranking!H21/Ranking!$C21</f>
        <v>0</v>
      </c>
      <c r="I18" s="35">
        <f>+Ranking!I21/Ranking!$C21</f>
        <v>1</v>
      </c>
      <c r="J18" s="35">
        <f>+Ranking!J21/Ranking!$C21</f>
        <v>0.2</v>
      </c>
      <c r="K18" s="35">
        <f>+Ranking!K21/Ranking!$C21</f>
        <v>0.3</v>
      </c>
      <c r="L18" s="35">
        <f>+Ranking!L21/Ranking!$C21</f>
        <v>0.3</v>
      </c>
      <c r="M18" s="35">
        <f>+Ranking!M21/Ranking!$C21</f>
        <v>0.3</v>
      </c>
      <c r="N18" s="35">
        <f>+Ranking!N21/Ranking!$C21</f>
        <v>0.3</v>
      </c>
      <c r="O18" s="35">
        <f>+Ranking!O21/Ranking!$C21</f>
        <v>0.9</v>
      </c>
      <c r="P18" s="35">
        <f>+Ranking!P21/Ranking!$C21</f>
        <v>0.1</v>
      </c>
      <c r="Q18" s="35">
        <f>+Ranking!Q21/Ranking!$C21</f>
        <v>1</v>
      </c>
      <c r="R18" s="35">
        <f>+Ranking!R21/Ranking!$C21</f>
        <v>0.1</v>
      </c>
      <c r="S18" s="35">
        <f>+Ranking!S21/Ranking!$C21</f>
        <v>1</v>
      </c>
      <c r="T18" s="35">
        <f>+Ranking!T21/Ranking!$C21</f>
        <v>0.1</v>
      </c>
      <c r="U18" s="35">
        <f>+Ranking!U21/Ranking!$C21</f>
        <v>0.3</v>
      </c>
      <c r="V18" s="35">
        <f>+Ranking!V21/Ranking!$C21</f>
        <v>1</v>
      </c>
      <c r="W18" s="35">
        <f>+Ranking!W21/Ranking!$C21</f>
        <v>0.1</v>
      </c>
      <c r="X18" s="35">
        <f>+Ranking!X21/Ranking!$C21</f>
        <v>0.1</v>
      </c>
      <c r="Y18" s="35">
        <f>+Ranking!Y21/Ranking!$C21</f>
        <v>1</v>
      </c>
      <c r="Z18" s="35">
        <f>+Ranking!Z21/Ranking!$C21</f>
        <v>0.5</v>
      </c>
      <c r="AB18" s="35">
        <f>+$Q18</f>
        <v>1</v>
      </c>
      <c r="AC18" s="35">
        <f>+$O18</f>
        <v>0.9</v>
      </c>
      <c r="AD18" s="30">
        <f>IF(AC18-AB18&lt;0,AC18-AB18,"")</f>
        <v>-9.9999999999999978E-2</v>
      </c>
      <c r="AE18" s="36" t="str">
        <f>IF(AD18&lt;0,$B18,"")</f>
        <v>User Access</v>
      </c>
      <c r="AF18" s="35">
        <f>+Q18</f>
        <v>1</v>
      </c>
      <c r="AG18" s="35">
        <f>+Y18</f>
        <v>1</v>
      </c>
      <c r="AH18" s="30" t="str">
        <f>IF(AG18-AF18&lt;0,AG18-AF18,"")</f>
        <v/>
      </c>
      <c r="AI18" s="36" t="str">
        <f>IF(AH18&lt;0,$B18,"")</f>
        <v/>
      </c>
      <c r="AJ18" s="35">
        <f>+$Y18</f>
        <v>1</v>
      </c>
      <c r="AK18" s="35">
        <f>+O18</f>
        <v>0.9</v>
      </c>
      <c r="AL18" s="30">
        <f>IF(AK18-AJ18&lt;0,AK18-AJ18,"")</f>
        <v>-9.9999999999999978E-2</v>
      </c>
      <c r="AM18" s="36" t="str">
        <f>IF(AL18&lt;0,$B18,"")</f>
        <v>User Access</v>
      </c>
      <c r="AO18" s="35">
        <f>+$Q18</f>
        <v>1</v>
      </c>
      <c r="AP18" s="35">
        <f>+$P18</f>
        <v>0.1</v>
      </c>
      <c r="AQ18" s="30">
        <f>IF(AP18-AO18&lt;0,AP18-AO18,"")</f>
        <v>-0.9</v>
      </c>
      <c r="AR18" s="36" t="str">
        <f>IF(AQ18&lt;0,$B18,"")</f>
        <v>User Access</v>
      </c>
    </row>
    <row r="19" spans="1:44" s="14" customFormat="1" x14ac:dyDescent="0.25">
      <c r="A19" s="14">
        <v>17</v>
      </c>
      <c r="B19" s="16" t="s">
        <v>47</v>
      </c>
      <c r="C19" s="14">
        <v>40</v>
      </c>
      <c r="E19" s="35">
        <f>+Ranking!E20/Ranking!$C20</f>
        <v>0.8</v>
      </c>
      <c r="F19" s="35">
        <f>+Ranking!F20/Ranking!$C20</f>
        <v>0.9</v>
      </c>
      <c r="G19" s="35">
        <f>+Ranking!G20/Ranking!$C20</f>
        <v>0.4</v>
      </c>
      <c r="H19" s="35">
        <f>+Ranking!H20/Ranking!$C20</f>
        <v>0.5</v>
      </c>
      <c r="I19" s="35">
        <f>+Ranking!I20/Ranking!$C20</f>
        <v>1</v>
      </c>
      <c r="J19" s="35">
        <f>+Ranking!J20/Ranking!$C20</f>
        <v>0.8</v>
      </c>
      <c r="K19" s="35">
        <f>+Ranking!K20/Ranking!$C20</f>
        <v>0.7</v>
      </c>
      <c r="L19" s="35">
        <f>+Ranking!L20/Ranking!$C20</f>
        <v>0.7</v>
      </c>
      <c r="M19" s="35">
        <f>+Ranking!M20/Ranking!$C20</f>
        <v>0.4</v>
      </c>
      <c r="N19" s="35">
        <f>+Ranking!N20/Ranking!$C20</f>
        <v>0.4</v>
      </c>
      <c r="O19" s="35">
        <f>+Ranking!O20/Ranking!$C20</f>
        <v>0.7</v>
      </c>
      <c r="P19" s="35">
        <f>+Ranking!P20/Ranking!$C20</f>
        <v>0.7</v>
      </c>
      <c r="Q19" s="35">
        <f>+Ranking!Q20/Ranking!$C20</f>
        <v>1</v>
      </c>
      <c r="R19" s="35">
        <f>+Ranking!R20/Ranking!$C20</f>
        <v>0.7</v>
      </c>
      <c r="S19" s="35">
        <f>+Ranking!S20/Ranking!$C20</f>
        <v>0.8</v>
      </c>
      <c r="T19" s="35">
        <f>+Ranking!T20/Ranking!$C20</f>
        <v>0.7</v>
      </c>
      <c r="U19" s="35">
        <f>+Ranking!U20/Ranking!$C20</f>
        <v>0.3</v>
      </c>
      <c r="V19" s="35">
        <f>+Ranking!V20/Ranking!$C20</f>
        <v>0.8</v>
      </c>
      <c r="W19" s="35">
        <f>+Ranking!W20/Ranking!$C20</f>
        <v>0.8</v>
      </c>
      <c r="X19" s="35">
        <f>+Ranking!X20/Ranking!$C20</f>
        <v>1</v>
      </c>
      <c r="Y19" s="35">
        <f>+Ranking!Y20/Ranking!$C20</f>
        <v>0.9</v>
      </c>
      <c r="Z19" s="35">
        <f>+Ranking!Z20/Ranking!$C20</f>
        <v>0.8</v>
      </c>
      <c r="AB19" s="35">
        <f>+$Q19</f>
        <v>1</v>
      </c>
      <c r="AC19" s="35">
        <f>+$O19</f>
        <v>0.7</v>
      </c>
      <c r="AD19" s="30">
        <f>IF(AC19-AB19&lt;0,AC19-AB19,"")</f>
        <v>-0.30000000000000004</v>
      </c>
      <c r="AE19" s="36" t="str">
        <f>IF(AD19&lt;0,$B19,"")</f>
        <v>Arterial/Collector Road Access</v>
      </c>
      <c r="AF19" s="35">
        <f>+Q19</f>
        <v>1</v>
      </c>
      <c r="AG19" s="35">
        <f>+Y19</f>
        <v>0.9</v>
      </c>
      <c r="AH19" s="30">
        <f>IF(AG19-AF19&lt;0,AG19-AF19,"")</f>
        <v>-9.9999999999999978E-2</v>
      </c>
      <c r="AI19" s="36" t="str">
        <f>IF(AH19&lt;0,$B19,"")</f>
        <v>Arterial/Collector Road Access</v>
      </c>
      <c r="AJ19" s="35">
        <f>+$Y19</f>
        <v>0.9</v>
      </c>
      <c r="AK19" s="35">
        <f>+O19</f>
        <v>0.7</v>
      </c>
      <c r="AL19" s="30">
        <f>IF(AK19-AJ19&lt;0,AK19-AJ19,"")</f>
        <v>-0.20000000000000007</v>
      </c>
      <c r="AM19" s="36" t="str">
        <f>IF(AL19&lt;0,$B19,"")</f>
        <v>Arterial/Collector Road Access</v>
      </c>
      <c r="AO19" s="35">
        <f>+$Q19</f>
        <v>1</v>
      </c>
      <c r="AP19" s="35">
        <f>+$P19</f>
        <v>0.7</v>
      </c>
      <c r="AQ19" s="30">
        <f>IF(AP19-AO19&lt;0,AP19-AO19,"")</f>
        <v>-0.30000000000000004</v>
      </c>
      <c r="AR19" s="36" t="str">
        <f>IF(AQ19&lt;0,$B19,"")</f>
        <v>Arterial/Collector Road Access</v>
      </c>
    </row>
    <row r="20" spans="1:44" s="14" customFormat="1" x14ac:dyDescent="0.25">
      <c r="A20" s="14">
        <v>16</v>
      </c>
      <c r="B20" s="16" t="s">
        <v>46</v>
      </c>
      <c r="C20" s="14">
        <v>50</v>
      </c>
      <c r="E20" s="35">
        <f>+Ranking!E19/Ranking!$C19</f>
        <v>0.6</v>
      </c>
      <c r="F20" s="35">
        <f>+Ranking!F19/Ranking!$C19</f>
        <v>0.6</v>
      </c>
      <c r="G20" s="35">
        <f>+Ranking!G19/Ranking!$C19</f>
        <v>0.3</v>
      </c>
      <c r="H20" s="35">
        <f>+Ranking!H19/Ranking!$C19</f>
        <v>0.5</v>
      </c>
      <c r="I20" s="35">
        <f>+Ranking!I19/Ranking!$C19</f>
        <v>0.6</v>
      </c>
      <c r="J20" s="35">
        <f>+Ranking!J19/Ranking!$C19</f>
        <v>0.6</v>
      </c>
      <c r="K20" s="35">
        <f>+Ranking!K19/Ranking!$C19</f>
        <v>0.5</v>
      </c>
      <c r="L20" s="35">
        <f>+Ranking!L19/Ranking!$C19</f>
        <v>0.5</v>
      </c>
      <c r="M20" s="35">
        <f>+Ranking!M19/Ranking!$C19</f>
        <v>0.4</v>
      </c>
      <c r="N20" s="35">
        <f>+Ranking!N19/Ranking!$C19</f>
        <v>0.3</v>
      </c>
      <c r="O20" s="35">
        <f>+Ranking!O19/Ranking!$C19</f>
        <v>0.7</v>
      </c>
      <c r="P20" s="35">
        <f>+Ranking!P19/Ranking!$C19</f>
        <v>0.6</v>
      </c>
      <c r="Q20" s="35">
        <f>+Ranking!Q19/Ranking!$C19</f>
        <v>0.7</v>
      </c>
      <c r="R20" s="35">
        <f>+Ranking!R19/Ranking!$C19</f>
        <v>0.4</v>
      </c>
      <c r="S20" s="35">
        <f>+Ranking!S19/Ranking!$C19</f>
        <v>0.6</v>
      </c>
      <c r="T20" s="35">
        <f>+Ranking!T19/Ranking!$C19</f>
        <v>0.5</v>
      </c>
      <c r="U20" s="35">
        <f>+Ranking!U19/Ranking!$C19</f>
        <v>0.4</v>
      </c>
      <c r="V20" s="35">
        <f>+Ranking!V19/Ranking!$C19</f>
        <v>0.6</v>
      </c>
      <c r="W20" s="35">
        <f>+Ranking!W19/Ranking!$C19</f>
        <v>0.7</v>
      </c>
      <c r="X20" s="35">
        <f>+Ranking!X19/Ranking!$C19</f>
        <v>0.8</v>
      </c>
      <c r="Y20" s="35">
        <f>+Ranking!Y19/Ranking!$C19</f>
        <v>0.8</v>
      </c>
      <c r="Z20" s="35">
        <f>+Ranking!Z19/Ranking!$C19</f>
        <v>0.6</v>
      </c>
      <c r="AB20" s="35">
        <f>+$Q20</f>
        <v>0.7</v>
      </c>
      <c r="AC20" s="35">
        <f>+$O20</f>
        <v>0.7</v>
      </c>
      <c r="AD20" s="30" t="str">
        <f>IF(AC20-AB20&lt;0,AC20-AB20,"")</f>
        <v/>
      </c>
      <c r="AE20" s="36" t="str">
        <f>IF(AD20&lt;0,$B20,"")</f>
        <v/>
      </c>
      <c r="AF20" s="35">
        <f>+Q20</f>
        <v>0.7</v>
      </c>
      <c r="AG20" s="35">
        <f>+Y20</f>
        <v>0.8</v>
      </c>
      <c r="AH20" s="30" t="str">
        <f>IF(AG20-AF20&lt;0,AG20-AF20,"")</f>
        <v/>
      </c>
      <c r="AI20" s="36" t="str">
        <f>IF(AH20&lt;0,$B20,"")</f>
        <v/>
      </c>
      <c r="AJ20" s="35">
        <f>+$Y20</f>
        <v>0.8</v>
      </c>
      <c r="AK20" s="35">
        <f>+O20</f>
        <v>0.7</v>
      </c>
      <c r="AL20" s="30">
        <f>IF(AK20-AJ20&lt;0,AK20-AJ20,"")</f>
        <v>-0.10000000000000009</v>
      </c>
      <c r="AM20" s="36" t="str">
        <f>IF(AL20&lt;0,$B20,"")</f>
        <v>Roadway capacity</v>
      </c>
      <c r="AO20" s="35">
        <f>+$Q20</f>
        <v>0.7</v>
      </c>
      <c r="AP20" s="35">
        <f>+$P20</f>
        <v>0.6</v>
      </c>
      <c r="AQ20" s="30">
        <f>IF(AP20-AO20&lt;0,AP20-AO20,"")</f>
        <v>-9.9999999999999978E-2</v>
      </c>
      <c r="AR20" s="36" t="str">
        <f>IF(AQ20&lt;0,$B20,"")</f>
        <v>Roadway capacity</v>
      </c>
    </row>
    <row r="21" spans="1:44" s="14" customFormat="1" x14ac:dyDescent="0.25">
      <c r="A21" s="14">
        <v>15</v>
      </c>
      <c r="B21" s="16" t="s">
        <v>45</v>
      </c>
      <c r="C21" s="14">
        <v>40</v>
      </c>
      <c r="E21" s="35">
        <f>+Ranking!E18/Ranking!$C18</f>
        <v>0.3</v>
      </c>
      <c r="F21" s="35">
        <f>+Ranking!F18/Ranking!$C18</f>
        <v>0.8</v>
      </c>
      <c r="G21" s="35">
        <f>+Ranking!G18/Ranking!$C18</f>
        <v>0.5</v>
      </c>
      <c r="H21" s="35">
        <f>+Ranking!H18/Ranking!$C18</f>
        <v>0.4</v>
      </c>
      <c r="I21" s="35">
        <f>+Ranking!I18/Ranking!$C18</f>
        <v>0.1</v>
      </c>
      <c r="J21" s="35">
        <f>+Ranking!J18/Ranking!$C18</f>
        <v>0.2</v>
      </c>
      <c r="K21" s="35">
        <f>+Ranking!K18/Ranking!$C18</f>
        <v>0.3</v>
      </c>
      <c r="L21" s="35">
        <f>+Ranking!L18/Ranking!$C18</f>
        <v>0.7</v>
      </c>
      <c r="M21" s="35">
        <f>+Ranking!M18/Ranking!$C18</f>
        <v>0.3</v>
      </c>
      <c r="N21" s="35">
        <f>+Ranking!N18/Ranking!$C18</f>
        <v>0.4</v>
      </c>
      <c r="O21" s="35">
        <f>+Ranking!O18/Ranking!$C18</f>
        <v>0.7</v>
      </c>
      <c r="P21" s="35">
        <f>+Ranking!P18/Ranking!$C18</f>
        <v>0.8</v>
      </c>
      <c r="Q21" s="35">
        <f>+Ranking!Q18/Ranking!$C18</f>
        <v>0.8</v>
      </c>
      <c r="R21" s="35">
        <f>+Ranking!R18/Ranking!$C18</f>
        <v>0.3</v>
      </c>
      <c r="S21" s="35">
        <f>+Ranking!S18/Ranking!$C18</f>
        <v>0.2</v>
      </c>
      <c r="T21" s="35">
        <f>+Ranking!T18/Ranking!$C18</f>
        <v>0.3</v>
      </c>
      <c r="U21" s="35">
        <f>+Ranking!U18/Ranking!$C18</f>
        <v>0.4</v>
      </c>
      <c r="V21" s="35">
        <f>+Ranking!V18/Ranking!$C18</f>
        <v>0.3</v>
      </c>
      <c r="W21" s="35">
        <f>+Ranking!W18/Ranking!$C18</f>
        <v>0.3</v>
      </c>
      <c r="X21" s="35">
        <f>+Ranking!X18/Ranking!$C18</f>
        <v>0.1</v>
      </c>
      <c r="Y21" s="35">
        <f>+Ranking!Y18/Ranking!$C18</f>
        <v>0.8</v>
      </c>
      <c r="Z21" s="35">
        <f>+Ranking!Z18/Ranking!$C18</f>
        <v>0.2</v>
      </c>
      <c r="AB21" s="35">
        <f>+$Q21</f>
        <v>0.8</v>
      </c>
      <c r="AC21" s="35">
        <f>+$O21</f>
        <v>0.7</v>
      </c>
      <c r="AD21" s="30">
        <f>IF(AC21-AB21&lt;0,AC21-AB21,"")</f>
        <v>-0.10000000000000009</v>
      </c>
      <c r="AE21" s="36" t="str">
        <f>IF(AD21&lt;0,$B21,"")</f>
        <v>Proximity to EMS/Police</v>
      </c>
      <c r="AF21" s="35">
        <f>+Q21</f>
        <v>0.8</v>
      </c>
      <c r="AG21" s="35">
        <f>+Y21</f>
        <v>0.8</v>
      </c>
      <c r="AH21" s="30" t="str">
        <f>IF(AG21-AF21&lt;0,AG21-AF21,"")</f>
        <v/>
      </c>
      <c r="AI21" s="36" t="str">
        <f>IF(AH21&lt;0,$B21,"")</f>
        <v/>
      </c>
      <c r="AJ21" s="35">
        <f>+$Y21</f>
        <v>0.8</v>
      </c>
      <c r="AK21" s="35">
        <f>+O21</f>
        <v>0.7</v>
      </c>
      <c r="AL21" s="30">
        <f>IF(AK21-AJ21&lt;0,AK21-AJ21,"")</f>
        <v>-0.10000000000000009</v>
      </c>
      <c r="AM21" s="36" t="str">
        <f>IF(AL21&lt;0,$B21,"")</f>
        <v>Proximity to EMS/Police</v>
      </c>
      <c r="AO21" s="35">
        <f>+$Q21</f>
        <v>0.8</v>
      </c>
      <c r="AP21" s="35">
        <f>+$P21</f>
        <v>0.8</v>
      </c>
      <c r="AQ21" s="30" t="str">
        <f>IF(AP21-AO21&lt;0,AP21-AO21,"")</f>
        <v/>
      </c>
      <c r="AR21" s="36" t="str">
        <f>IF(AQ21&lt;0,$B21,"")</f>
        <v/>
      </c>
    </row>
    <row r="22" spans="1:44" s="14" customFormat="1" x14ac:dyDescent="0.25">
      <c r="A22" s="14">
        <v>14</v>
      </c>
      <c r="B22" s="16" t="s">
        <v>44</v>
      </c>
      <c r="C22" s="14">
        <v>20</v>
      </c>
      <c r="E22" s="35">
        <f>+Ranking!E17/Ranking!$C17</f>
        <v>0.5</v>
      </c>
      <c r="F22" s="35">
        <f>+Ranking!F17/Ranking!$C17</f>
        <v>0.5</v>
      </c>
      <c r="G22" s="35">
        <f>+Ranking!G17/Ranking!$C17</f>
        <v>0.8</v>
      </c>
      <c r="H22" s="35">
        <f>+Ranking!H17/Ranking!$C17</f>
        <v>0.4</v>
      </c>
      <c r="I22" s="35">
        <f>+Ranking!I17/Ranking!$C17</f>
        <v>0.6</v>
      </c>
      <c r="J22" s="35">
        <f>+Ranking!J17/Ranking!$C17</f>
        <v>0.8</v>
      </c>
      <c r="K22" s="35">
        <f>+Ranking!K17/Ranking!$C17</f>
        <v>0.7</v>
      </c>
      <c r="L22" s="35">
        <f>+Ranking!L17/Ranking!$C17</f>
        <v>0.7</v>
      </c>
      <c r="M22" s="35">
        <f>+Ranking!M17/Ranking!$C17</f>
        <v>0.5</v>
      </c>
      <c r="N22" s="35">
        <f>+Ranking!N17/Ranking!$C17</f>
        <v>0.6</v>
      </c>
      <c r="O22" s="35">
        <f>+Ranking!O17/Ranking!$C17</f>
        <v>0.5</v>
      </c>
      <c r="P22" s="35">
        <f>+Ranking!P17/Ranking!$C17</f>
        <v>0.8</v>
      </c>
      <c r="Q22" s="35">
        <f>+Ranking!Q17/Ranking!$C17</f>
        <v>0.8</v>
      </c>
      <c r="R22" s="35">
        <f>+Ranking!R17/Ranking!$C17</f>
        <v>0.7</v>
      </c>
      <c r="S22" s="35">
        <f>+Ranking!S17/Ranking!$C17</f>
        <v>0.7</v>
      </c>
      <c r="T22" s="35">
        <f>+Ranking!T17/Ranking!$C17</f>
        <v>0.7</v>
      </c>
      <c r="U22" s="35">
        <f>+Ranking!U17/Ranking!$C17</f>
        <v>0.5</v>
      </c>
      <c r="V22" s="35">
        <f>+Ranking!V17/Ranking!$C17</f>
        <v>0.5</v>
      </c>
      <c r="W22" s="35">
        <f>+Ranking!W17/Ranking!$C17</f>
        <v>0.6</v>
      </c>
      <c r="X22" s="35">
        <f>+Ranking!X17/Ranking!$C17</f>
        <v>0.7</v>
      </c>
      <c r="Y22" s="35">
        <f>+Ranking!Y17/Ranking!$C17</f>
        <v>0.7</v>
      </c>
      <c r="Z22" s="35">
        <f>+Ranking!Z17/Ranking!$C17</f>
        <v>0.8</v>
      </c>
      <c r="AB22" s="35">
        <f>+$Q22</f>
        <v>0.8</v>
      </c>
      <c r="AC22" s="35">
        <f>+$O22</f>
        <v>0.5</v>
      </c>
      <c r="AD22" s="30">
        <f>IF(AC22-AB22&lt;0,AC22-AB22,"")</f>
        <v>-0.30000000000000004</v>
      </c>
      <c r="AE22" s="36" t="str">
        <f>IF(AD22&lt;0,$B22,"")</f>
        <v>Visibility</v>
      </c>
      <c r="AF22" s="35">
        <f>+Q22</f>
        <v>0.8</v>
      </c>
      <c r="AG22" s="35">
        <f>+Y22</f>
        <v>0.7</v>
      </c>
      <c r="AH22" s="30">
        <f>IF(AG22-AF22&lt;0,AG22-AF22,"")</f>
        <v>-0.10000000000000009</v>
      </c>
      <c r="AI22" s="36" t="str">
        <f>IF(AH22&lt;0,$B22,"")</f>
        <v>Visibility</v>
      </c>
      <c r="AJ22" s="35">
        <f>+$Y22</f>
        <v>0.7</v>
      </c>
      <c r="AK22" s="35">
        <f>+O22</f>
        <v>0.5</v>
      </c>
      <c r="AL22" s="30">
        <f>IF(AK22-AJ22&lt;0,AK22-AJ22,"")</f>
        <v>-0.19999999999999996</v>
      </c>
      <c r="AM22" s="36" t="str">
        <f>IF(AL22&lt;0,$B22,"")</f>
        <v>Visibility</v>
      </c>
      <c r="AO22" s="35">
        <f>+$Q22</f>
        <v>0.8</v>
      </c>
      <c r="AP22" s="35">
        <f>+$P22</f>
        <v>0.8</v>
      </c>
      <c r="AQ22" s="30" t="str">
        <f>IF(AP22-AO22&lt;0,AP22-AO22,"")</f>
        <v/>
      </c>
      <c r="AR22" s="36" t="str">
        <f>IF(AQ22&lt;0,$B22,"")</f>
        <v/>
      </c>
    </row>
    <row r="23" spans="1:44" s="14" customFormat="1" x14ac:dyDescent="0.25">
      <c r="A23" s="14">
        <v>13</v>
      </c>
      <c r="B23" s="16" t="s">
        <v>43</v>
      </c>
      <c r="C23" s="14">
        <v>20</v>
      </c>
      <c r="E23" s="35">
        <f>+Ranking!E16/Ranking!$C16</f>
        <v>0.3</v>
      </c>
      <c r="F23" s="35">
        <f>+Ranking!F16/Ranking!$C16</f>
        <v>0.8</v>
      </c>
      <c r="G23" s="35">
        <f>+Ranking!G16/Ranking!$C16</f>
        <v>0.8</v>
      </c>
      <c r="H23" s="35">
        <f>+Ranking!H16/Ranking!$C16</f>
        <v>0.8</v>
      </c>
      <c r="I23" s="35">
        <f>+Ranking!I16/Ranking!$C16</f>
        <v>0.5</v>
      </c>
      <c r="J23" s="35">
        <f>+Ranking!J16/Ranking!$C16</f>
        <v>0.2</v>
      </c>
      <c r="K23" s="35">
        <f>+Ranking!K16/Ranking!$C16</f>
        <v>0.6</v>
      </c>
      <c r="L23" s="35">
        <f>+Ranking!L16/Ranking!$C16</f>
        <v>0.4</v>
      </c>
      <c r="M23" s="35">
        <f>+Ranking!M16/Ranking!$C16</f>
        <v>0.7</v>
      </c>
      <c r="N23" s="35">
        <f>+Ranking!N16/Ranking!$C16</f>
        <v>0.7</v>
      </c>
      <c r="O23" s="35">
        <f>+Ranking!O16/Ranking!$C16</f>
        <v>0.8</v>
      </c>
      <c r="P23" s="35">
        <f>+Ranking!P16/Ranking!$C16</f>
        <v>0.5</v>
      </c>
      <c r="Q23" s="35">
        <f>+Ranking!Q16/Ranking!$C16</f>
        <v>0.5</v>
      </c>
      <c r="R23" s="35">
        <f>+Ranking!R16/Ranking!$C16</f>
        <v>0.5</v>
      </c>
      <c r="S23" s="35">
        <f>+Ranking!S16/Ranking!$C16</f>
        <v>0.5</v>
      </c>
      <c r="T23" s="35">
        <f>+Ranking!T16/Ranking!$C16</f>
        <v>0.5</v>
      </c>
      <c r="U23" s="35">
        <f>+Ranking!U16/Ranking!$C16</f>
        <v>0.5</v>
      </c>
      <c r="V23" s="35">
        <f>+Ranking!V16/Ranking!$C16</f>
        <v>0.4</v>
      </c>
      <c r="W23" s="35">
        <f>+Ranking!W16/Ranking!$C16</f>
        <v>0.7</v>
      </c>
      <c r="X23" s="35">
        <f>+Ranking!X16/Ranking!$C16</f>
        <v>0.4</v>
      </c>
      <c r="Y23" s="35">
        <f>+Ranking!Y16/Ranking!$C16</f>
        <v>0.9</v>
      </c>
      <c r="Z23" s="35">
        <f>+Ranking!Z16/Ranking!$C16</f>
        <v>0.2</v>
      </c>
      <c r="AB23" s="35">
        <f>+$Q23</f>
        <v>0.5</v>
      </c>
      <c r="AC23" s="35">
        <f>+$O23</f>
        <v>0.8</v>
      </c>
      <c r="AD23" s="30" t="str">
        <f>IF(AC23-AB23&lt;0,AC23-AB23,"")</f>
        <v/>
      </c>
      <c r="AE23" s="36" t="str">
        <f>IF(AD23&lt;0,$B23,"")</f>
        <v/>
      </c>
      <c r="AF23" s="35">
        <f>+Q23</f>
        <v>0.5</v>
      </c>
      <c r="AG23" s="35">
        <f>+Y23</f>
        <v>0.9</v>
      </c>
      <c r="AH23" s="30" t="str">
        <f>IF(AG23-AF23&lt;0,AG23-AF23,"")</f>
        <v/>
      </c>
      <c r="AI23" s="36" t="str">
        <f>IF(AH23&lt;0,$B23,"")</f>
        <v/>
      </c>
      <c r="AJ23" s="35">
        <f>+$Y23</f>
        <v>0.9</v>
      </c>
      <c r="AK23" s="35">
        <f>+O23</f>
        <v>0.8</v>
      </c>
      <c r="AL23" s="30">
        <f>IF(AK23-AJ23&lt;0,AK23-AJ23,"")</f>
        <v>-9.9999999999999978E-2</v>
      </c>
      <c r="AM23" s="36" t="str">
        <f>IF(AL23&lt;0,$B23,"")</f>
        <v>Site amenities</v>
      </c>
      <c r="AO23" s="35">
        <f>+$Q23</f>
        <v>0.5</v>
      </c>
      <c r="AP23" s="35">
        <f>+$P23</f>
        <v>0.5</v>
      </c>
      <c r="AQ23" s="30" t="str">
        <f>IF(AP23-AO23&lt;0,AP23-AO23,"")</f>
        <v/>
      </c>
      <c r="AR23" s="36" t="str">
        <f>IF(AQ23&lt;0,$B23,"")</f>
        <v/>
      </c>
    </row>
    <row r="24" spans="1:44" s="14" customFormat="1" x14ac:dyDescent="0.25">
      <c r="A24" s="14">
        <v>12</v>
      </c>
      <c r="B24" s="16" t="s">
        <v>42</v>
      </c>
      <c r="C24" s="14">
        <v>30</v>
      </c>
      <c r="E24" s="35">
        <f>+Ranking!E15/Ranking!$C15</f>
        <v>0.7</v>
      </c>
      <c r="F24" s="35">
        <f>+Ranking!F15/Ranking!$C15</f>
        <v>0.5</v>
      </c>
      <c r="G24" s="35">
        <f>+Ranking!G15/Ranking!$C15</f>
        <v>0.7</v>
      </c>
      <c r="H24" s="35">
        <f>+Ranking!H15/Ranking!$C15</f>
        <v>0.6</v>
      </c>
      <c r="I24" s="35">
        <f>+Ranking!I15/Ranking!$C15</f>
        <v>0.3</v>
      </c>
      <c r="J24" s="35">
        <f>+Ranking!J15/Ranking!$C15</f>
        <v>0.1</v>
      </c>
      <c r="K24" s="35">
        <f>+Ranking!K15/Ranking!$C15</f>
        <v>0.7</v>
      </c>
      <c r="L24" s="35">
        <f>+Ranking!L15/Ranking!$C15</f>
        <v>0.6</v>
      </c>
      <c r="M24" s="35">
        <f>+Ranking!M15/Ranking!$C15</f>
        <v>0.2</v>
      </c>
      <c r="N24" s="35">
        <f>+Ranking!N15/Ranking!$C15</f>
        <v>0.3</v>
      </c>
      <c r="O24" s="35">
        <f>+Ranking!O15/Ranking!$C15</f>
        <v>0.3</v>
      </c>
      <c r="P24" s="35">
        <f>+Ranking!P15/Ranking!$C15</f>
        <v>0.6</v>
      </c>
      <c r="Q24" s="35">
        <f>+Ranking!Q15/Ranking!$C15</f>
        <v>0.9</v>
      </c>
      <c r="R24" s="35">
        <f>+Ranking!R15/Ranking!$C15</f>
        <v>0.6</v>
      </c>
      <c r="S24" s="35">
        <f>+Ranking!S15/Ranking!$C15</f>
        <v>0.2</v>
      </c>
      <c r="T24" s="35">
        <f>+Ranking!T15/Ranking!$C15</f>
        <v>0.7</v>
      </c>
      <c r="U24" s="35">
        <f>+Ranking!U15/Ranking!$C15</f>
        <v>0.8</v>
      </c>
      <c r="V24" s="35">
        <f>+Ranking!V15/Ranking!$C15</f>
        <v>0.3</v>
      </c>
      <c r="W24" s="35">
        <f>+Ranking!W15/Ranking!$C15</f>
        <v>0.9</v>
      </c>
      <c r="X24" s="35">
        <f>+Ranking!X15/Ranking!$C15</f>
        <v>0.3</v>
      </c>
      <c r="Y24" s="35">
        <f>+Ranking!Y15/Ranking!$C15</f>
        <v>0.7</v>
      </c>
      <c r="Z24" s="35">
        <f>+Ranking!Z15/Ranking!$C15</f>
        <v>0.2</v>
      </c>
      <c r="AB24" s="35">
        <f>+$Q24</f>
        <v>0.9</v>
      </c>
      <c r="AC24" s="35">
        <f>+$O24</f>
        <v>0.3</v>
      </c>
      <c r="AD24" s="30">
        <f>IF(AC24-AB24&lt;0,AC24-AB24,"")</f>
        <v>-0.60000000000000009</v>
      </c>
      <c r="AE24" s="36" t="str">
        <f>IF(AD24&lt;0,$B24,"")</f>
        <v>Neighbourhood compatibility</v>
      </c>
      <c r="AF24" s="35">
        <f>+Q24</f>
        <v>0.9</v>
      </c>
      <c r="AG24" s="35">
        <f>+Y24</f>
        <v>0.7</v>
      </c>
      <c r="AH24" s="30">
        <f>IF(AG24-AF24&lt;0,AG24-AF24,"")</f>
        <v>-0.20000000000000007</v>
      </c>
      <c r="AI24" s="36" t="str">
        <f>IF(AH24&lt;0,$B24,"")</f>
        <v>Neighbourhood compatibility</v>
      </c>
      <c r="AJ24" s="35">
        <f>+$Y24</f>
        <v>0.7</v>
      </c>
      <c r="AK24" s="35">
        <f>+O24</f>
        <v>0.3</v>
      </c>
      <c r="AL24" s="30">
        <f>IF(AK24-AJ24&lt;0,AK24-AJ24,"")</f>
        <v>-0.39999999999999997</v>
      </c>
      <c r="AM24" s="36" t="str">
        <f>IF(AL24&lt;0,$B24,"")</f>
        <v>Neighbourhood compatibility</v>
      </c>
      <c r="AO24" s="35">
        <f>+$Q24</f>
        <v>0.9</v>
      </c>
      <c r="AP24" s="35">
        <f>+$P24</f>
        <v>0.6</v>
      </c>
      <c r="AQ24" s="30">
        <f>IF(AP24-AO24&lt;0,AP24-AO24,"")</f>
        <v>-0.30000000000000004</v>
      </c>
      <c r="AR24" s="36" t="str">
        <f>IF(AQ24&lt;0,$B24,"")</f>
        <v>Neighbourhood compatibility</v>
      </c>
    </row>
    <row r="25" spans="1:44" s="14" customFormat="1" x14ac:dyDescent="0.25">
      <c r="A25" s="14">
        <v>11</v>
      </c>
      <c r="B25" s="16" t="s">
        <v>41</v>
      </c>
      <c r="C25" s="14">
        <v>30</v>
      </c>
      <c r="E25" s="35">
        <f>+Ranking!E14/Ranking!$C14</f>
        <v>0.7</v>
      </c>
      <c r="F25" s="35">
        <f>+Ranking!F14/Ranking!$C14</f>
        <v>0.7</v>
      </c>
      <c r="G25" s="35">
        <f>+Ranking!G14/Ranking!$C14</f>
        <v>0.7</v>
      </c>
      <c r="H25" s="35">
        <f>+Ranking!H14/Ranking!$C14</f>
        <v>0.4</v>
      </c>
      <c r="I25" s="35">
        <f>+Ranking!I14/Ranking!$C14</f>
        <v>0.7</v>
      </c>
      <c r="J25" s="35">
        <f>+Ranking!J14/Ranking!$C14</f>
        <v>0.3</v>
      </c>
      <c r="K25" s="35">
        <f>+Ranking!K14/Ranking!$C14</f>
        <v>0.7</v>
      </c>
      <c r="L25" s="35">
        <f>+Ranking!L14/Ranking!$C14</f>
        <v>0.4</v>
      </c>
      <c r="M25" s="35">
        <f>+Ranking!M14/Ranking!$C14</f>
        <v>0.4</v>
      </c>
      <c r="N25" s="35">
        <f>+Ranking!N14/Ranking!$C14</f>
        <v>0.4</v>
      </c>
      <c r="O25" s="35">
        <f>+Ranking!O14/Ranking!$C14</f>
        <v>1</v>
      </c>
      <c r="P25" s="35">
        <f>+Ranking!P14/Ranking!$C14</f>
        <v>0.7</v>
      </c>
      <c r="Q25" s="35">
        <f>+Ranking!Q14/Ranking!$C14</f>
        <v>0.7</v>
      </c>
      <c r="R25" s="35">
        <f>+Ranking!R14/Ranking!$C14</f>
        <v>0.7</v>
      </c>
      <c r="S25" s="35">
        <f>+Ranking!S14/Ranking!$C14</f>
        <v>0.4</v>
      </c>
      <c r="T25" s="35">
        <f>+Ranking!T14/Ranking!$C14</f>
        <v>0.7</v>
      </c>
      <c r="U25" s="35">
        <f>+Ranking!U14/Ranking!$C14</f>
        <v>0.3</v>
      </c>
      <c r="V25" s="35">
        <f>+Ranking!V14/Ranking!$C14</f>
        <v>0.4</v>
      </c>
      <c r="W25" s="35">
        <f>+Ranking!W14/Ranking!$C14</f>
        <v>0.7</v>
      </c>
      <c r="X25" s="35">
        <f>+Ranking!X14/Ranking!$C14</f>
        <v>0.8</v>
      </c>
      <c r="Y25" s="35">
        <f>+Ranking!Y14/Ranking!$C14</f>
        <v>0.7</v>
      </c>
      <c r="Z25" s="35">
        <f>+Ranking!Z14/Ranking!$C14</f>
        <v>0.3</v>
      </c>
      <c r="AB25" s="35">
        <f>+$Q25</f>
        <v>0.7</v>
      </c>
      <c r="AC25" s="35">
        <f>+$O25</f>
        <v>1</v>
      </c>
      <c r="AD25" s="30" t="str">
        <f>IF(AC25-AB25&lt;0,AC25-AB25,"")</f>
        <v/>
      </c>
      <c r="AE25" s="36" t="str">
        <f>IF(AD25&lt;0,$B25,"")</f>
        <v/>
      </c>
      <c r="AF25" s="35">
        <f>+Q25</f>
        <v>0.7</v>
      </c>
      <c r="AG25" s="35">
        <f>+Y25</f>
        <v>0.7</v>
      </c>
      <c r="AH25" s="30" t="str">
        <f>IF(AG25-AF25&lt;0,AG25-AF25,"")</f>
        <v/>
      </c>
      <c r="AI25" s="36" t="str">
        <f>IF(AH25&lt;0,$B25,"")</f>
        <v/>
      </c>
      <c r="AJ25" s="35">
        <f>+$Y25</f>
        <v>0.7</v>
      </c>
      <c r="AK25" s="35">
        <f>+O25</f>
        <v>1</v>
      </c>
      <c r="AL25" s="30" t="str">
        <f>IF(AK25-AJ25&lt;0,AK25-AJ25,"")</f>
        <v/>
      </c>
      <c r="AM25" s="36" t="str">
        <f>IF(AL25&lt;0,$B25,"")</f>
        <v/>
      </c>
      <c r="AO25" s="35">
        <f>+$Q25</f>
        <v>0.7</v>
      </c>
      <c r="AP25" s="35">
        <f>+$P25</f>
        <v>0.7</v>
      </c>
      <c r="AQ25" s="30" t="str">
        <f>IF(AP25-AO25&lt;0,AP25-AO25,"")</f>
        <v/>
      </c>
      <c r="AR25" s="36" t="str">
        <f>IF(AQ25&lt;0,$B25,"")</f>
        <v/>
      </c>
    </row>
    <row r="26" spans="1:44" s="14" customFormat="1" x14ac:dyDescent="0.25">
      <c r="A26" s="14">
        <v>10</v>
      </c>
      <c r="B26" s="16" t="s">
        <v>40</v>
      </c>
      <c r="C26" s="14">
        <v>30</v>
      </c>
      <c r="E26" s="35">
        <f>+Ranking!E13/Ranking!$C13</f>
        <v>0.3</v>
      </c>
      <c r="F26" s="35">
        <f>+Ranking!F13/Ranking!$C13</f>
        <v>0.8</v>
      </c>
      <c r="G26" s="35">
        <f>+Ranking!G13/Ranking!$C13</f>
        <v>0.3</v>
      </c>
      <c r="H26" s="35">
        <f>+Ranking!H13/Ranking!$C13</f>
        <v>0.6</v>
      </c>
      <c r="I26" s="35">
        <f>+Ranking!I13/Ranking!$C13</f>
        <v>0.7</v>
      </c>
      <c r="J26" s="35">
        <f>+Ranking!J13/Ranking!$C13</f>
        <v>0.3</v>
      </c>
      <c r="K26" s="35">
        <f>+Ranking!K13/Ranking!$C13</f>
        <v>0.7</v>
      </c>
      <c r="L26" s="35">
        <f>+Ranking!L13/Ranking!$C13</f>
        <v>0.6</v>
      </c>
      <c r="M26" s="35">
        <f>+Ranking!M13/Ranking!$C13</f>
        <v>0.6</v>
      </c>
      <c r="N26" s="35">
        <f>+Ranking!N13/Ranking!$C13</f>
        <v>0.6</v>
      </c>
      <c r="O26" s="35">
        <f>+Ranking!O13/Ranking!$C13</f>
        <v>0.6</v>
      </c>
      <c r="P26" s="35">
        <f>+Ranking!P13/Ranking!$C13</f>
        <v>0.7</v>
      </c>
      <c r="Q26" s="35">
        <f>+Ranking!Q13/Ranking!$C13</f>
        <v>0.7</v>
      </c>
      <c r="R26" s="35">
        <f>+Ranking!R13/Ranking!$C13</f>
        <v>0.7</v>
      </c>
      <c r="S26" s="35">
        <f>+Ranking!S13/Ranking!$C13</f>
        <v>0.7</v>
      </c>
      <c r="T26" s="35">
        <f>+Ranking!T13/Ranking!$C13</f>
        <v>0.7</v>
      </c>
      <c r="U26" s="35">
        <f>+Ranking!U13/Ranking!$C13</f>
        <v>0.2</v>
      </c>
      <c r="V26" s="35">
        <f>+Ranking!V13/Ranking!$C13</f>
        <v>0.7</v>
      </c>
      <c r="W26" s="35">
        <f>+Ranking!W13/Ranking!$C13</f>
        <v>0.7</v>
      </c>
      <c r="X26" s="35">
        <f>+Ranking!X13/Ranking!$C13</f>
        <v>0.2</v>
      </c>
      <c r="Y26" s="35">
        <f>+Ranking!Y13/Ranking!$C13</f>
        <v>0.9</v>
      </c>
      <c r="Z26" s="35">
        <f>+Ranking!Z13/Ranking!$C13</f>
        <v>0.6</v>
      </c>
      <c r="AB26" s="35">
        <f>+$Q26</f>
        <v>0.7</v>
      </c>
      <c r="AC26" s="35">
        <f>+$O26</f>
        <v>0.6</v>
      </c>
      <c r="AD26" s="30">
        <f>IF(AC26-AB26&lt;0,AC26-AB26,"")</f>
        <v>-9.9999999999999978E-2</v>
      </c>
      <c r="AE26" s="36" t="str">
        <f>IF(AD26&lt;0,$B26,"")</f>
        <v>Provisions for allied services</v>
      </c>
      <c r="AF26" s="35">
        <f>+Q26</f>
        <v>0.7</v>
      </c>
      <c r="AG26" s="35">
        <f>+Y26</f>
        <v>0.9</v>
      </c>
      <c r="AH26" s="30" t="str">
        <f>IF(AG26-AF26&lt;0,AG26-AF26,"")</f>
        <v/>
      </c>
      <c r="AI26" s="36" t="str">
        <f>IF(AH26&lt;0,$B26,"")</f>
        <v/>
      </c>
      <c r="AJ26" s="35">
        <f>+$Y26</f>
        <v>0.9</v>
      </c>
      <c r="AK26" s="35">
        <f>+O26</f>
        <v>0.6</v>
      </c>
      <c r="AL26" s="30">
        <f>IF(AK26-AJ26&lt;0,AK26-AJ26,"")</f>
        <v>-0.30000000000000004</v>
      </c>
      <c r="AM26" s="36" t="str">
        <f>IF(AL26&lt;0,$B26,"")</f>
        <v>Provisions for allied services</v>
      </c>
      <c r="AO26" s="35">
        <f>+$Q26</f>
        <v>0.7</v>
      </c>
      <c r="AP26" s="35">
        <f>+$P26</f>
        <v>0.7</v>
      </c>
      <c r="AQ26" s="30" t="str">
        <f>IF(AP26-AO26&lt;0,AP26-AO26,"")</f>
        <v/>
      </c>
      <c r="AR26" s="36" t="str">
        <f>IF(AQ26&lt;0,$B26,"")</f>
        <v/>
      </c>
    </row>
    <row r="27" spans="1:44" s="14" customFormat="1" x14ac:dyDescent="0.25">
      <c r="A27" s="14">
        <v>9</v>
      </c>
      <c r="B27" s="16" t="s">
        <v>39</v>
      </c>
      <c r="C27" s="14">
        <v>50</v>
      </c>
      <c r="E27" s="35">
        <f>+Ranking!E12/Ranking!$C12</f>
        <v>0.7</v>
      </c>
      <c r="F27" s="35">
        <f>+Ranking!F12/Ranking!$C12</f>
        <v>0.5</v>
      </c>
      <c r="G27" s="35">
        <f>+Ranking!G12/Ranking!$C12</f>
        <v>0.7</v>
      </c>
      <c r="H27" s="35">
        <f>+Ranking!H12/Ranking!$C12</f>
        <v>0.2</v>
      </c>
      <c r="I27" s="35">
        <f>+Ranking!I12/Ranking!$C12</f>
        <v>0.7</v>
      </c>
      <c r="J27" s="35">
        <f>+Ranking!J12/Ranking!$C12</f>
        <v>0.4</v>
      </c>
      <c r="K27" s="35">
        <f>+Ranking!K12/Ranking!$C12</f>
        <v>0.7</v>
      </c>
      <c r="L27" s="35">
        <f>+Ranking!L12/Ranking!$C12</f>
        <v>0.7</v>
      </c>
      <c r="M27" s="35">
        <f>+Ranking!M12/Ranking!$C12</f>
        <v>0.3</v>
      </c>
      <c r="N27" s="35">
        <f>+Ranking!N12/Ranking!$C12</f>
        <v>0.2</v>
      </c>
      <c r="O27" s="35">
        <f>+Ranking!O12/Ranking!$C12</f>
        <v>0.4</v>
      </c>
      <c r="P27" s="35">
        <f>+Ranking!P12/Ranking!$C12</f>
        <v>0.7</v>
      </c>
      <c r="Q27" s="35">
        <f>+Ranking!Q12/Ranking!$C12</f>
        <v>0.7</v>
      </c>
      <c r="R27" s="35">
        <f>+Ranking!R12/Ranking!$C12</f>
        <v>0.7</v>
      </c>
      <c r="S27" s="35">
        <f>+Ranking!S12/Ranking!$C12</f>
        <v>0.5</v>
      </c>
      <c r="T27" s="35">
        <f>+Ranking!T12/Ranking!$C12</f>
        <v>0.7</v>
      </c>
      <c r="U27" s="35">
        <f>+Ranking!U12/Ranking!$C12</f>
        <v>0</v>
      </c>
      <c r="V27" s="35">
        <f>+Ranking!V12/Ranking!$C12</f>
        <v>0.2</v>
      </c>
      <c r="W27" s="35">
        <f>+Ranking!W12/Ranking!$C12</f>
        <v>0.3</v>
      </c>
      <c r="X27" s="35">
        <f>+Ranking!X12/Ranking!$C12</f>
        <v>0.4</v>
      </c>
      <c r="Y27" s="35">
        <f>+Ranking!Y12/Ranking!$C12</f>
        <v>0.8</v>
      </c>
      <c r="Z27" s="35">
        <f>+Ranking!Z12/Ranking!$C12</f>
        <v>0.4</v>
      </c>
      <c r="AB27" s="35">
        <f>+$Q27</f>
        <v>0.7</v>
      </c>
      <c r="AC27" s="35">
        <f>+$O27</f>
        <v>0.4</v>
      </c>
      <c r="AD27" s="30">
        <f>IF(AC27-AB27&lt;0,AC27-AB27,"")</f>
        <v>-0.29999999999999993</v>
      </c>
      <c r="AE27" s="36" t="str">
        <f>IF(AD27&lt;0,$B27,"")</f>
        <v>Service catchment area</v>
      </c>
      <c r="AF27" s="35">
        <f>+Q27</f>
        <v>0.7</v>
      </c>
      <c r="AG27" s="35">
        <f>+Y27</f>
        <v>0.8</v>
      </c>
      <c r="AH27" s="30" t="str">
        <f>IF(AG27-AF27&lt;0,AG27-AF27,"")</f>
        <v/>
      </c>
      <c r="AI27" s="36" t="str">
        <f>IF(AH27&lt;0,$B27,"")</f>
        <v/>
      </c>
      <c r="AJ27" s="35">
        <f>+$Y27</f>
        <v>0.8</v>
      </c>
      <c r="AK27" s="35">
        <f>+O27</f>
        <v>0.4</v>
      </c>
      <c r="AL27" s="30">
        <f>IF(AK27-AJ27&lt;0,AK27-AJ27,"")</f>
        <v>-0.4</v>
      </c>
      <c r="AM27" s="36" t="str">
        <f>IF(AL27&lt;0,$B27,"")</f>
        <v>Service catchment area</v>
      </c>
      <c r="AO27" s="35">
        <f>+$Q27</f>
        <v>0.7</v>
      </c>
      <c r="AP27" s="35">
        <f>+$P27</f>
        <v>0.7</v>
      </c>
      <c r="AQ27" s="30" t="str">
        <f>IF(AP27-AO27&lt;0,AP27-AO27,"")</f>
        <v/>
      </c>
      <c r="AR27" s="36" t="str">
        <f>IF(AQ27&lt;0,$B27,"")</f>
        <v/>
      </c>
    </row>
    <row r="28" spans="1:44" s="14" customFormat="1" x14ac:dyDescent="0.25">
      <c r="A28" s="14">
        <v>8</v>
      </c>
      <c r="B28" s="16" t="s">
        <v>38</v>
      </c>
      <c r="C28" s="14">
        <v>50</v>
      </c>
      <c r="E28" s="35">
        <f>+Ranking!E11/Ranking!$C11</f>
        <v>1</v>
      </c>
      <c r="F28" s="35">
        <f>+Ranking!F11/Ranking!$C11</f>
        <v>1</v>
      </c>
      <c r="G28" s="35">
        <f>+Ranking!G11/Ranking!$C11</f>
        <v>1</v>
      </c>
      <c r="H28" s="35">
        <f>+Ranking!H11/Ranking!$C11</f>
        <v>1</v>
      </c>
      <c r="I28" s="35">
        <f>+Ranking!I11/Ranking!$C11</f>
        <v>1</v>
      </c>
      <c r="J28" s="35">
        <f>+Ranking!J11/Ranking!$C11</f>
        <v>0.7</v>
      </c>
      <c r="K28" s="35">
        <f>+Ranking!K11/Ranking!$C11</f>
        <v>1</v>
      </c>
      <c r="L28" s="35">
        <f>+Ranking!L11/Ranking!$C11</f>
        <v>1</v>
      </c>
      <c r="M28" s="35">
        <f>+Ranking!M11/Ranking!$C11</f>
        <v>1</v>
      </c>
      <c r="N28" s="35">
        <f>+Ranking!N11/Ranking!$C11</f>
        <v>1</v>
      </c>
      <c r="O28" s="35">
        <f>+Ranking!O11/Ranking!$C11</f>
        <v>0.4</v>
      </c>
      <c r="P28" s="35">
        <f>+Ranking!P11/Ranking!$C11</f>
        <v>1</v>
      </c>
      <c r="Q28" s="35">
        <f>+Ranking!Q11/Ranking!$C11</f>
        <v>1</v>
      </c>
      <c r="R28" s="35">
        <f>+Ranking!R11/Ranking!$C11</f>
        <v>1</v>
      </c>
      <c r="S28" s="35">
        <f>+Ranking!S11/Ranking!$C11</f>
        <v>1</v>
      </c>
      <c r="T28" s="35">
        <f>+Ranking!T11/Ranking!$C11</f>
        <v>1</v>
      </c>
      <c r="U28" s="35">
        <f>+Ranking!U11/Ranking!$C11</f>
        <v>0.1</v>
      </c>
      <c r="V28" s="35">
        <f>+Ranking!V11/Ranking!$C11</f>
        <v>1</v>
      </c>
      <c r="W28" s="35">
        <f>+Ranking!W11/Ranking!$C11</f>
        <v>1</v>
      </c>
      <c r="X28" s="35">
        <f>+Ranking!X11/Ranking!$C11</f>
        <v>0</v>
      </c>
      <c r="Y28" s="35">
        <f>+Ranking!Y11/Ranking!$C11</f>
        <v>1</v>
      </c>
      <c r="Z28" s="35">
        <f>+Ranking!Z11/Ranking!$C11</f>
        <v>0.7</v>
      </c>
      <c r="AB28" s="35">
        <f>+$Q28</f>
        <v>1</v>
      </c>
      <c r="AC28" s="35">
        <f>+$O28</f>
        <v>0.4</v>
      </c>
      <c r="AD28" s="30">
        <f>IF(AC28-AB28&lt;0,AC28-AB28,"")</f>
        <v>-0.6</v>
      </c>
      <c r="AE28" s="36" t="str">
        <f>IF(AD28&lt;0,$B28,"")</f>
        <v>Parcel size</v>
      </c>
      <c r="AF28" s="35">
        <f>+Q28</f>
        <v>1</v>
      </c>
      <c r="AG28" s="35">
        <f>+Y28</f>
        <v>1</v>
      </c>
      <c r="AH28" s="30" t="str">
        <f>IF(AG28-AF28&lt;0,AG28-AF28,"")</f>
        <v/>
      </c>
      <c r="AI28" s="36" t="str">
        <f>IF(AH28&lt;0,$B28,"")</f>
        <v/>
      </c>
      <c r="AJ28" s="35">
        <f>+$Y28</f>
        <v>1</v>
      </c>
      <c r="AK28" s="35">
        <f>+O28</f>
        <v>0.4</v>
      </c>
      <c r="AL28" s="30">
        <f>IF(AK28-AJ28&lt;0,AK28-AJ28,"")</f>
        <v>-0.6</v>
      </c>
      <c r="AM28" s="36" t="str">
        <f>IF(AL28&lt;0,$B28,"")</f>
        <v>Parcel size</v>
      </c>
      <c r="AO28" s="35">
        <f>+$Q28</f>
        <v>1</v>
      </c>
      <c r="AP28" s="35">
        <f>+$P28</f>
        <v>1</v>
      </c>
      <c r="AQ28" s="30" t="str">
        <f>IF(AP28-AO28&lt;0,AP28-AO28,"")</f>
        <v/>
      </c>
      <c r="AR28" s="36" t="str">
        <f>IF(AQ28&lt;0,$B28,"")</f>
        <v/>
      </c>
    </row>
    <row r="29" spans="1:44" s="14" customFormat="1" x14ac:dyDescent="0.25">
      <c r="A29" s="14">
        <v>7</v>
      </c>
      <c r="B29" s="16" t="s">
        <v>37</v>
      </c>
      <c r="C29" s="14">
        <v>40</v>
      </c>
      <c r="E29" s="35">
        <f>+Ranking!E10/Ranking!$C10</f>
        <v>0.3</v>
      </c>
      <c r="F29" s="35">
        <f>+Ranking!F10/Ranking!$C10</f>
        <v>0.9</v>
      </c>
      <c r="G29" s="35">
        <f>+Ranking!G10/Ranking!$C10</f>
        <v>0.4</v>
      </c>
      <c r="H29" s="35">
        <f>+Ranking!H10/Ranking!$C10</f>
        <v>0.9</v>
      </c>
      <c r="I29" s="35">
        <f>+Ranking!I10/Ranking!$C10</f>
        <v>1</v>
      </c>
      <c r="J29" s="35">
        <f>+Ranking!J10/Ranking!$C10</f>
        <v>0.3</v>
      </c>
      <c r="K29" s="35">
        <f>+Ranking!K10/Ranking!$C10</f>
        <v>1</v>
      </c>
      <c r="L29" s="35">
        <f>+Ranking!L10/Ranking!$C10</f>
        <v>0.8</v>
      </c>
      <c r="M29" s="35">
        <f>+Ranking!M10/Ranking!$C10</f>
        <v>0.8</v>
      </c>
      <c r="N29" s="35">
        <f>+Ranking!N10/Ranking!$C10</f>
        <v>0.9</v>
      </c>
      <c r="O29" s="35">
        <f>+Ranking!O10/Ranking!$C10</f>
        <v>0.2</v>
      </c>
      <c r="P29" s="35">
        <f>+Ranking!P10/Ranking!$C10</f>
        <v>1</v>
      </c>
      <c r="Q29" s="35">
        <f>+Ranking!Q10/Ranking!$C10</f>
        <v>0.9</v>
      </c>
      <c r="R29" s="35">
        <f>+Ranking!R10/Ranking!$C10</f>
        <v>1</v>
      </c>
      <c r="S29" s="35">
        <f>+Ranking!S10/Ranking!$C10</f>
        <v>0.9</v>
      </c>
      <c r="T29" s="35">
        <f>+Ranking!T10/Ranking!$C10</f>
        <v>1</v>
      </c>
      <c r="U29" s="35">
        <f>+Ranking!U10/Ranking!$C10</f>
        <v>0.1</v>
      </c>
      <c r="V29" s="35">
        <f>+Ranking!V10/Ranking!$C10</f>
        <v>1</v>
      </c>
      <c r="W29" s="35">
        <f>+Ranking!W10/Ranking!$C10</f>
        <v>1</v>
      </c>
      <c r="X29" s="35">
        <f>+Ranking!X10/Ranking!$C10</f>
        <v>0</v>
      </c>
      <c r="Y29" s="35">
        <f>+Ranking!Y10/Ranking!$C10</f>
        <v>1</v>
      </c>
      <c r="Z29" s="35">
        <f>+Ranking!Z10/Ranking!$C10</f>
        <v>0.3</v>
      </c>
      <c r="AB29" s="35">
        <f>+$Q29</f>
        <v>0.9</v>
      </c>
      <c r="AC29" s="35">
        <f>+$O29</f>
        <v>0.2</v>
      </c>
      <c r="AD29" s="30">
        <f>IF(AC29-AB29&lt;0,AC29-AB29,"")</f>
        <v>-0.7</v>
      </c>
      <c r="AE29" s="36" t="str">
        <f>IF(AD29&lt;0,$B29,"")</f>
        <v>Expansion</v>
      </c>
      <c r="AF29" s="35">
        <f>+Q29</f>
        <v>0.9</v>
      </c>
      <c r="AG29" s="35">
        <f>+Y29</f>
        <v>1</v>
      </c>
      <c r="AH29" s="30" t="str">
        <f>IF(AG29-AF29&lt;0,AG29-AF29,"")</f>
        <v/>
      </c>
      <c r="AI29" s="36" t="str">
        <f>IF(AH29&lt;0,$B29,"")</f>
        <v/>
      </c>
      <c r="AJ29" s="35">
        <f>+$Y29</f>
        <v>1</v>
      </c>
      <c r="AK29" s="35">
        <f>+O29</f>
        <v>0.2</v>
      </c>
      <c r="AL29" s="30">
        <f>IF(AK29-AJ29&lt;0,AK29-AJ29,"")</f>
        <v>-0.8</v>
      </c>
      <c r="AM29" s="36" t="str">
        <f>IF(AL29&lt;0,$B29,"")</f>
        <v>Expansion</v>
      </c>
      <c r="AO29" s="35">
        <f>+$Q29</f>
        <v>0.9</v>
      </c>
      <c r="AP29" s="35">
        <f>+$P29</f>
        <v>1</v>
      </c>
      <c r="AQ29" s="30" t="str">
        <f>IF(AP29-AO29&lt;0,AP29-AO29,"")</f>
        <v/>
      </c>
      <c r="AR29" s="36" t="str">
        <f>IF(AQ29&lt;0,$B29,"")</f>
        <v/>
      </c>
    </row>
    <row r="30" spans="1:44" s="14" customFormat="1" x14ac:dyDescent="0.25">
      <c r="A30" s="14">
        <v>6</v>
      </c>
      <c r="B30" s="16" t="s">
        <v>36</v>
      </c>
      <c r="C30" s="14">
        <v>30</v>
      </c>
      <c r="E30" s="35">
        <f>+Ranking!E9/Ranking!$C9</f>
        <v>0.3</v>
      </c>
      <c r="F30" s="35">
        <f>+Ranking!F9/Ranking!$C9</f>
        <v>0.4</v>
      </c>
      <c r="G30" s="35">
        <f>+Ranking!G9/Ranking!$C9</f>
        <v>0.3</v>
      </c>
      <c r="H30" s="35">
        <f>+Ranking!H9/Ranking!$C9</f>
        <v>0.7</v>
      </c>
      <c r="I30" s="35">
        <f>+Ranking!I9/Ranking!$C9</f>
        <v>0.9</v>
      </c>
      <c r="J30" s="35">
        <f>+Ranking!J9/Ranking!$C9</f>
        <v>0.4</v>
      </c>
      <c r="K30" s="35">
        <f>+Ranking!K9/Ranking!$C9</f>
        <v>0.9</v>
      </c>
      <c r="L30" s="35">
        <f>+Ranking!L9/Ranking!$C9</f>
        <v>0.6</v>
      </c>
      <c r="M30" s="35">
        <f>+Ranking!M9/Ranking!$C9</f>
        <v>0.5</v>
      </c>
      <c r="N30" s="35">
        <f>+Ranking!N9/Ranking!$C9</f>
        <v>0.8</v>
      </c>
      <c r="O30" s="35">
        <f>+Ranking!O9/Ranking!$C9</f>
        <v>0.5</v>
      </c>
      <c r="P30" s="35">
        <f>+Ranking!P9/Ranking!$C9</f>
        <v>0.7</v>
      </c>
      <c r="Q30" s="35">
        <f>+Ranking!Q9/Ranking!$C9</f>
        <v>1</v>
      </c>
      <c r="R30" s="35">
        <f>+Ranking!R9/Ranking!$C9</f>
        <v>0.5</v>
      </c>
      <c r="S30" s="35">
        <f>+Ranking!S9/Ranking!$C9</f>
        <v>0.6</v>
      </c>
      <c r="T30" s="35">
        <f>+Ranking!T9/Ranking!$C9</f>
        <v>0.9</v>
      </c>
      <c r="U30" s="35">
        <f>+Ranking!U9/Ranking!$C9</f>
        <v>0.1</v>
      </c>
      <c r="V30" s="35">
        <f>+Ranking!V9/Ranking!$C9</f>
        <v>1</v>
      </c>
      <c r="W30" s="35">
        <f>+Ranking!W9/Ranking!$C9</f>
        <v>0.9</v>
      </c>
      <c r="X30" s="35">
        <f>+Ranking!X9/Ranking!$C9</f>
        <v>0.1</v>
      </c>
      <c r="Y30" s="35">
        <f>+Ranking!Y9/Ranking!$C9</f>
        <v>0.9</v>
      </c>
      <c r="Z30" s="35">
        <f>+Ranking!Z9/Ranking!$C9</f>
        <v>0.6</v>
      </c>
      <c r="AB30" s="35">
        <f>+$Q30</f>
        <v>1</v>
      </c>
      <c r="AC30" s="35">
        <f>+$O30</f>
        <v>0.5</v>
      </c>
      <c r="AD30" s="30">
        <f>IF(AC30-AB30&lt;0,AC30-AB30,"")</f>
        <v>-0.5</v>
      </c>
      <c r="AE30" s="36" t="str">
        <f>IF(AD30&lt;0,$B30,"")</f>
        <v>Flexible Site development</v>
      </c>
      <c r="AF30" s="35">
        <f>+Q30</f>
        <v>1</v>
      </c>
      <c r="AG30" s="35">
        <f>+Y30</f>
        <v>0.9</v>
      </c>
      <c r="AH30" s="30">
        <f>IF(AG30-AF30&lt;0,AG30-AF30,"")</f>
        <v>-9.9999999999999978E-2</v>
      </c>
      <c r="AI30" s="36" t="str">
        <f>IF(AH30&lt;0,$B30,"")</f>
        <v>Flexible Site development</v>
      </c>
      <c r="AJ30" s="35">
        <f>+$Y30</f>
        <v>0.9</v>
      </c>
      <c r="AK30" s="35">
        <f>+O30</f>
        <v>0.5</v>
      </c>
      <c r="AL30" s="30">
        <f>IF(AK30-AJ30&lt;0,AK30-AJ30,"")</f>
        <v>-0.4</v>
      </c>
      <c r="AM30" s="36" t="str">
        <f>IF(AL30&lt;0,$B30,"")</f>
        <v>Flexible Site development</v>
      </c>
      <c r="AO30" s="35">
        <f>+$Q30</f>
        <v>1</v>
      </c>
      <c r="AP30" s="35">
        <f>+$P30</f>
        <v>0.7</v>
      </c>
      <c r="AQ30" s="30">
        <f>IF(AP30-AO30&lt;0,AP30-AO30,"")</f>
        <v>-0.30000000000000004</v>
      </c>
      <c r="AR30" s="36" t="str">
        <f>IF(AQ30&lt;0,$B30,"")</f>
        <v>Flexible Site development</v>
      </c>
    </row>
    <row r="31" spans="1:44" s="14" customFormat="1" x14ac:dyDescent="0.25">
      <c r="A31" s="14">
        <v>5</v>
      </c>
      <c r="B31" s="16" t="s">
        <v>35</v>
      </c>
      <c r="C31" s="14">
        <v>50</v>
      </c>
      <c r="E31" s="35">
        <f>+Ranking!E8/Ranking!$C8</f>
        <v>0.2</v>
      </c>
      <c r="F31" s="35">
        <f>+Ranking!F8/Ranking!$C8</f>
        <v>1</v>
      </c>
      <c r="G31" s="35">
        <f>+Ranking!G8/Ranking!$C8</f>
        <v>1</v>
      </c>
      <c r="H31" s="35">
        <f>+Ranking!H8/Ranking!$C8</f>
        <v>1</v>
      </c>
      <c r="I31" s="35">
        <f>+Ranking!I8/Ranking!$C8</f>
        <v>1</v>
      </c>
      <c r="J31" s="35">
        <f>+Ranking!J8/Ranking!$C8</f>
        <v>0.2</v>
      </c>
      <c r="K31" s="35">
        <f>+Ranking!K8/Ranking!$C8</f>
        <v>1</v>
      </c>
      <c r="L31" s="35">
        <f>+Ranking!L8/Ranking!$C8</f>
        <v>0.5</v>
      </c>
      <c r="M31" s="35">
        <f>+Ranking!M8/Ranking!$C8</f>
        <v>1</v>
      </c>
      <c r="N31" s="35">
        <f>+Ranking!N8/Ranking!$C8</f>
        <v>1</v>
      </c>
      <c r="O31" s="35">
        <f>+Ranking!O8/Ranking!$C8</f>
        <v>0.1</v>
      </c>
      <c r="P31" s="35">
        <f>+Ranking!P8/Ranking!$C8</f>
        <v>1</v>
      </c>
      <c r="Q31" s="35">
        <f>+Ranking!Q8/Ranking!$C8</f>
        <v>0.6</v>
      </c>
      <c r="R31" s="35">
        <f>+Ranking!R8/Ranking!$C8</f>
        <v>1</v>
      </c>
      <c r="S31" s="35">
        <f>+Ranking!S8/Ranking!$C8</f>
        <v>1</v>
      </c>
      <c r="T31" s="35">
        <f>+Ranking!T8/Ranking!$C8</f>
        <v>1</v>
      </c>
      <c r="U31" s="35">
        <f>+Ranking!U8/Ranking!$C8</f>
        <v>0.1</v>
      </c>
      <c r="V31" s="35">
        <f>+Ranking!V8/Ranking!$C8</f>
        <v>1</v>
      </c>
      <c r="W31" s="35">
        <f>+Ranking!W8/Ranking!$C8</f>
        <v>1</v>
      </c>
      <c r="X31" s="35">
        <f>+Ranking!X8/Ranking!$C8</f>
        <v>0.1</v>
      </c>
      <c r="Y31" s="35">
        <f>+Ranking!Y8/Ranking!$C8</f>
        <v>1</v>
      </c>
      <c r="Z31" s="35">
        <f>+Ranking!Z8/Ranking!$C8</f>
        <v>0.6</v>
      </c>
      <c r="AB31" s="35">
        <f>+$Q31</f>
        <v>0.6</v>
      </c>
      <c r="AC31" s="35">
        <f>+$O31</f>
        <v>0.1</v>
      </c>
      <c r="AD31" s="30">
        <f>IF(AC31-AB31&lt;0,AC31-AB31,"")</f>
        <v>-0.5</v>
      </c>
      <c r="AE31" s="36" t="str">
        <f>IF(AD31&lt;0,$B31,"")</f>
        <v>Parking potential</v>
      </c>
      <c r="AF31" s="35">
        <f>+Q31</f>
        <v>0.6</v>
      </c>
      <c r="AG31" s="35">
        <f>+Y31</f>
        <v>1</v>
      </c>
      <c r="AH31" s="30" t="str">
        <f>IF(AG31-AF31&lt;0,AG31-AF31,"")</f>
        <v/>
      </c>
      <c r="AI31" s="36" t="str">
        <f>IF(AH31&lt;0,$B31,"")</f>
        <v/>
      </c>
      <c r="AJ31" s="35">
        <f>+$Y31</f>
        <v>1</v>
      </c>
      <c r="AK31" s="35">
        <f>+O31</f>
        <v>0.1</v>
      </c>
      <c r="AL31" s="30">
        <f>IF(AK31-AJ31&lt;0,AK31-AJ31,"")</f>
        <v>-0.9</v>
      </c>
      <c r="AM31" s="36" t="str">
        <f>IF(AL31&lt;0,$B31,"")</f>
        <v>Parking potential</v>
      </c>
      <c r="AO31" s="35">
        <f>+$Q31</f>
        <v>0.6</v>
      </c>
      <c r="AP31" s="35">
        <f>+$P31</f>
        <v>1</v>
      </c>
      <c r="AQ31" s="30" t="str">
        <f>IF(AP31-AO31&lt;0,AP31-AO31,"")</f>
        <v/>
      </c>
      <c r="AR31" s="36" t="str">
        <f>IF(AQ31&lt;0,$B31,"")</f>
        <v/>
      </c>
    </row>
    <row r="32" spans="1:44" s="14" customFormat="1" x14ac:dyDescent="0.25">
      <c r="A32" s="14">
        <v>4</v>
      </c>
      <c r="B32" s="16" t="s">
        <v>34</v>
      </c>
      <c r="C32" s="14">
        <v>30</v>
      </c>
      <c r="E32" s="35">
        <f>+Ranking!E7/Ranking!$C7</f>
        <v>0.1</v>
      </c>
      <c r="F32" s="35">
        <f>+Ranking!F7/Ranking!$C7</f>
        <v>0.1</v>
      </c>
      <c r="G32" s="35">
        <f>+Ranking!G7/Ranking!$C7</f>
        <v>1</v>
      </c>
      <c r="H32" s="35">
        <f>+Ranking!H7/Ranking!$C7</f>
        <v>1</v>
      </c>
      <c r="I32" s="35">
        <f>+Ranking!I7/Ranking!$C7</f>
        <v>0.7</v>
      </c>
      <c r="J32" s="35">
        <f>+Ranking!J7/Ranking!$C7</f>
        <v>0.2</v>
      </c>
      <c r="K32" s="35">
        <f>+Ranking!K7/Ranking!$C7</f>
        <v>1</v>
      </c>
      <c r="L32" s="35">
        <f>+Ranking!L7/Ranking!$C7</f>
        <v>1</v>
      </c>
      <c r="M32" s="35">
        <f>+Ranking!M7/Ranking!$C7</f>
        <v>0.7</v>
      </c>
      <c r="N32" s="35">
        <f>+Ranking!N7/Ranking!$C7</f>
        <v>1</v>
      </c>
      <c r="O32" s="35">
        <f>+Ranking!O7/Ranking!$C7</f>
        <v>0.3</v>
      </c>
      <c r="P32" s="35">
        <f>+Ranking!P7/Ranking!$C7</f>
        <v>1</v>
      </c>
      <c r="Q32" s="35">
        <f>+Ranking!Q7/Ranking!$C7</f>
        <v>1</v>
      </c>
      <c r="R32" s="35">
        <f>+Ranking!R7/Ranking!$C7</f>
        <v>1</v>
      </c>
      <c r="S32" s="35">
        <f>+Ranking!S7/Ranking!$C7</f>
        <v>0.6</v>
      </c>
      <c r="T32" s="35">
        <f>+Ranking!T7/Ranking!$C7</f>
        <v>1</v>
      </c>
      <c r="U32" s="35">
        <f>+Ranking!U7/Ranking!$C7</f>
        <v>0.1</v>
      </c>
      <c r="V32" s="35">
        <f>+Ranking!V7/Ranking!$C7</f>
        <v>1</v>
      </c>
      <c r="W32" s="35">
        <f>+Ranking!W7/Ranking!$C7</f>
        <v>1</v>
      </c>
      <c r="X32" s="35">
        <f>+Ranking!X7/Ranking!$C7</f>
        <v>0</v>
      </c>
      <c r="Y32" s="35">
        <f>+Ranking!Y7/Ranking!$C7</f>
        <v>0.7</v>
      </c>
      <c r="Z32" s="35">
        <f>+Ranking!Z7/Ranking!$C7</f>
        <v>0.2</v>
      </c>
      <c r="AB32" s="35">
        <f>+$Q32</f>
        <v>1</v>
      </c>
      <c r="AC32" s="35">
        <f>+$O32</f>
        <v>0.3</v>
      </c>
      <c r="AD32" s="30">
        <f>IF(AC32-AB32&lt;0,AC32-AB32,"")</f>
        <v>-0.7</v>
      </c>
      <c r="AE32" s="36" t="str">
        <f>IF(AD32&lt;0,$B32,"")</f>
        <v>Parcel shape</v>
      </c>
      <c r="AF32" s="35">
        <f>+Q32</f>
        <v>1</v>
      </c>
      <c r="AG32" s="35">
        <f>+Y32</f>
        <v>0.7</v>
      </c>
      <c r="AH32" s="30">
        <f>IF(AG32-AF32&lt;0,AG32-AF32,"")</f>
        <v>-0.30000000000000004</v>
      </c>
      <c r="AI32" s="36" t="str">
        <f>IF(AH32&lt;0,$B32,"")</f>
        <v>Parcel shape</v>
      </c>
      <c r="AJ32" s="35">
        <f>+$Y32</f>
        <v>0.7</v>
      </c>
      <c r="AK32" s="35">
        <f>+O32</f>
        <v>0.3</v>
      </c>
      <c r="AL32" s="30">
        <f>IF(AK32-AJ32&lt;0,AK32-AJ32,"")</f>
        <v>-0.39999999999999997</v>
      </c>
      <c r="AM32" s="36" t="str">
        <f>IF(AL32&lt;0,$B32,"")</f>
        <v>Parcel shape</v>
      </c>
      <c r="AO32" s="35">
        <f>+$Q32</f>
        <v>1</v>
      </c>
      <c r="AP32" s="35">
        <f>+$P32</f>
        <v>1</v>
      </c>
      <c r="AQ32" s="30" t="str">
        <f>IF(AP32-AO32&lt;0,AP32-AO32,"")</f>
        <v/>
      </c>
      <c r="AR32" s="36" t="str">
        <f>IF(AQ32&lt;0,$B32,"")</f>
        <v/>
      </c>
    </row>
    <row r="33" spans="1:44" s="14" customFormat="1" x14ac:dyDescent="0.25">
      <c r="A33" s="14">
        <v>3</v>
      </c>
      <c r="B33" s="16" t="s">
        <v>33</v>
      </c>
      <c r="C33" s="14">
        <v>40</v>
      </c>
      <c r="E33" s="35">
        <f>+Ranking!E6/Ranking!$C6</f>
        <v>0.4</v>
      </c>
      <c r="F33" s="35">
        <f>+Ranking!F6/Ranking!$C6</f>
        <v>1</v>
      </c>
      <c r="G33" s="35">
        <f>+Ranking!G6/Ranking!$C6</f>
        <v>0.2</v>
      </c>
      <c r="H33" s="35">
        <f>+Ranking!H6/Ranking!$C6</f>
        <v>0.7</v>
      </c>
      <c r="I33" s="35">
        <f>+Ranking!I6/Ranking!$C6</f>
        <v>1</v>
      </c>
      <c r="J33" s="35">
        <f>+Ranking!J6/Ranking!$C6</f>
        <v>0.1</v>
      </c>
      <c r="K33" s="35">
        <f>+Ranking!K6/Ranking!$C6</f>
        <v>0.7</v>
      </c>
      <c r="L33" s="35">
        <f>+Ranking!L6/Ranking!$C6</f>
        <v>0.3</v>
      </c>
      <c r="M33" s="35">
        <f>+Ranking!M6/Ranking!$C6</f>
        <v>0.8</v>
      </c>
      <c r="N33" s="35">
        <f>+Ranking!N6/Ranking!$C6</f>
        <v>0.2</v>
      </c>
      <c r="O33" s="35">
        <f>+Ranking!O6/Ranking!$C6</f>
        <v>0.2</v>
      </c>
      <c r="P33" s="35">
        <f>+Ranking!P6/Ranking!$C6</f>
        <v>0.3</v>
      </c>
      <c r="Q33" s="35">
        <f>+Ranking!Q6/Ranking!$C6</f>
        <v>0.9</v>
      </c>
      <c r="R33" s="35">
        <f>+Ranking!R6/Ranking!$C6</f>
        <v>0.4</v>
      </c>
      <c r="S33" s="35">
        <f>+Ranking!S6/Ranking!$C6</f>
        <v>0.4</v>
      </c>
      <c r="T33" s="35">
        <f>+Ranking!T6/Ranking!$C6</f>
        <v>0.5</v>
      </c>
      <c r="U33" s="35">
        <f>+Ranking!U6/Ranking!$C6</f>
        <v>0.1</v>
      </c>
      <c r="V33" s="35">
        <f>+Ranking!V6/Ranking!$C6</f>
        <v>0.8</v>
      </c>
      <c r="W33" s="35">
        <f>+Ranking!W6/Ranking!$C6</f>
        <v>0.3</v>
      </c>
      <c r="X33" s="35">
        <f>+Ranking!X6/Ranking!$C6</f>
        <v>0.7</v>
      </c>
      <c r="Y33" s="35">
        <f>+Ranking!Y6/Ranking!$C6</f>
        <v>0.9</v>
      </c>
      <c r="Z33" s="35">
        <f>+Ranking!Z6/Ranking!$C6</f>
        <v>0.5</v>
      </c>
      <c r="AB33" s="35">
        <f>+$Q33</f>
        <v>0.9</v>
      </c>
      <c r="AC33" s="35">
        <f>+$O33</f>
        <v>0.2</v>
      </c>
      <c r="AD33" s="30">
        <f>IF(AC33-AB33&lt;0,AC33-AB33,"")</f>
        <v>-0.7</v>
      </c>
      <c r="AE33" s="36" t="str">
        <f>IF(AD33&lt;0,$B33,"")</f>
        <v>Restrictions on use of property</v>
      </c>
      <c r="AF33" s="35">
        <f>+Q33</f>
        <v>0.9</v>
      </c>
      <c r="AG33" s="35">
        <f>+Y33</f>
        <v>0.9</v>
      </c>
      <c r="AH33" s="30" t="str">
        <f>IF(AG33-AF33&lt;0,AG33-AF33,"")</f>
        <v/>
      </c>
      <c r="AI33" s="36" t="str">
        <f>IF(AH33&lt;0,$B33,"")</f>
        <v/>
      </c>
      <c r="AJ33" s="35">
        <f>+$Y33</f>
        <v>0.9</v>
      </c>
      <c r="AK33" s="35">
        <f>+O33</f>
        <v>0.2</v>
      </c>
      <c r="AL33" s="30">
        <f>IF(AK33-AJ33&lt;0,AK33-AJ33,"")</f>
        <v>-0.7</v>
      </c>
      <c r="AM33" s="36" t="str">
        <f>IF(AL33&lt;0,$B33,"")</f>
        <v>Restrictions on use of property</v>
      </c>
      <c r="AO33" s="35">
        <f>+$Q33</f>
        <v>0.9</v>
      </c>
      <c r="AP33" s="35">
        <f>+$P33</f>
        <v>0.3</v>
      </c>
      <c r="AQ33" s="30">
        <f>IF(AP33-AO33&lt;0,AP33-AO33,"")</f>
        <v>-0.60000000000000009</v>
      </c>
      <c r="AR33" s="36" t="str">
        <f>IF(AQ33&lt;0,$B33,"")</f>
        <v>Restrictions on use of property</v>
      </c>
    </row>
    <row r="34" spans="1:44" s="14" customFormat="1" x14ac:dyDescent="0.25">
      <c r="A34" s="14">
        <v>2</v>
      </c>
      <c r="B34" s="16" t="s">
        <v>32</v>
      </c>
      <c r="C34" s="14">
        <v>20</v>
      </c>
      <c r="E34" s="35">
        <f>+Ranking!E5/Ranking!$C5</f>
        <v>0.5</v>
      </c>
      <c r="F34" s="35">
        <f>+Ranking!F5/Ranking!$C5</f>
        <v>0.3</v>
      </c>
      <c r="G34" s="35">
        <f>+Ranking!G5/Ranking!$C5</f>
        <v>0.5</v>
      </c>
      <c r="H34" s="35">
        <f>+Ranking!H5/Ranking!$C5</f>
        <v>0.5</v>
      </c>
      <c r="I34" s="35">
        <f>+Ranking!I5/Ranking!$C5</f>
        <v>0.3</v>
      </c>
      <c r="J34" s="35">
        <f>+Ranking!J5/Ranking!$C5</f>
        <v>0.2</v>
      </c>
      <c r="K34" s="35">
        <f>+Ranking!K5/Ranking!$C5</f>
        <v>0.6</v>
      </c>
      <c r="L34" s="35">
        <f>+Ranking!L5/Ranking!$C5</f>
        <v>0.5</v>
      </c>
      <c r="M34" s="35">
        <f>+Ranking!M5/Ranking!$C5</f>
        <v>0.2</v>
      </c>
      <c r="N34" s="35">
        <f>+Ranking!N5/Ranking!$C5</f>
        <v>0.2</v>
      </c>
      <c r="O34" s="35">
        <f>+Ranking!O5/Ranking!$C5</f>
        <v>0.3</v>
      </c>
      <c r="P34" s="35">
        <f>+Ranking!P5/Ranking!$C5</f>
        <v>1</v>
      </c>
      <c r="Q34" s="35">
        <f>+Ranking!Q5/Ranking!$C5</f>
        <v>0.6</v>
      </c>
      <c r="R34" s="35">
        <f>+Ranking!R5/Ranking!$C5</f>
        <v>0.2</v>
      </c>
      <c r="S34" s="35">
        <f>+Ranking!S5/Ranking!$C5</f>
        <v>0.2</v>
      </c>
      <c r="T34" s="35">
        <f>+Ranking!T5/Ranking!$C5</f>
        <v>0.3</v>
      </c>
      <c r="U34" s="35">
        <f>+Ranking!U5/Ranking!$C5</f>
        <v>0</v>
      </c>
      <c r="V34" s="35">
        <f>+Ranking!V5/Ranking!$C5</f>
        <v>0.5</v>
      </c>
      <c r="W34" s="35">
        <f>+Ranking!W5/Ranking!$C5</f>
        <v>0.4</v>
      </c>
      <c r="X34" s="35">
        <f>+Ranking!X5/Ranking!$C5</f>
        <v>0.2</v>
      </c>
      <c r="Y34" s="35">
        <f>+Ranking!Y5/Ranking!$C5</f>
        <v>0.6</v>
      </c>
      <c r="Z34" s="35">
        <f>+Ranking!Z5/Ranking!$C5</f>
        <v>0.5</v>
      </c>
      <c r="AB34" s="35">
        <f>+$Q34</f>
        <v>0.6</v>
      </c>
      <c r="AC34" s="35">
        <f>+$O34</f>
        <v>0.3</v>
      </c>
      <c r="AD34" s="30">
        <f>IF(AC34-AB34&lt;0,AC34-AB34,"")</f>
        <v>-0.3</v>
      </c>
      <c r="AE34" s="36" t="str">
        <f>IF(AD34&lt;0,$B34,"")</f>
        <v>Zoning</v>
      </c>
      <c r="AF34" s="35">
        <f>+Q34</f>
        <v>0.6</v>
      </c>
      <c r="AG34" s="35">
        <f>+Y34</f>
        <v>0.6</v>
      </c>
      <c r="AH34" s="30" t="str">
        <f>IF(AG34-AF34&lt;0,AG34-AF34,"")</f>
        <v/>
      </c>
      <c r="AI34" s="36" t="str">
        <f>IF(AH34&lt;0,$B34,"")</f>
        <v/>
      </c>
      <c r="AJ34" s="35">
        <f>+$Y34</f>
        <v>0.6</v>
      </c>
      <c r="AK34" s="35">
        <f>+O34</f>
        <v>0.3</v>
      </c>
      <c r="AL34" s="30">
        <f>IF(AK34-AJ34&lt;0,AK34-AJ34,"")</f>
        <v>-0.3</v>
      </c>
      <c r="AM34" s="36" t="str">
        <f>IF(AL34&lt;0,$B34,"")</f>
        <v>Zoning</v>
      </c>
      <c r="AO34" s="35">
        <f>+$Q34</f>
        <v>0.6</v>
      </c>
      <c r="AP34" s="35">
        <f>+$P34</f>
        <v>1</v>
      </c>
      <c r="AQ34" s="30" t="str">
        <f>IF(AP34-AO34&lt;0,AP34-AO34,"")</f>
        <v/>
      </c>
      <c r="AR34" s="36" t="str">
        <f>IF(AQ34&lt;0,$B34,"")</f>
        <v/>
      </c>
    </row>
    <row r="35" spans="1:44" s="14" customFormat="1" x14ac:dyDescent="0.25">
      <c r="A35" s="14">
        <v>1</v>
      </c>
      <c r="B35" s="16" t="s">
        <v>31</v>
      </c>
      <c r="C35" s="14">
        <v>20</v>
      </c>
      <c r="E35" s="35">
        <f>+Ranking!E4/Ranking!$C4</f>
        <v>0.6</v>
      </c>
      <c r="F35" s="35">
        <f>+Ranking!F4/Ranking!$C4</f>
        <v>0.3</v>
      </c>
      <c r="G35" s="35">
        <f>+Ranking!G4/Ranking!$C4</f>
        <v>0.5</v>
      </c>
      <c r="H35" s="35">
        <f>+Ranking!H4/Ranking!$C4</f>
        <v>0.5</v>
      </c>
      <c r="I35" s="35">
        <f>+Ranking!I4/Ranking!$C4</f>
        <v>0.5</v>
      </c>
      <c r="J35" s="35">
        <f>+Ranking!J4/Ranking!$C4</f>
        <v>0.3</v>
      </c>
      <c r="K35" s="35">
        <f>+Ranking!K4/Ranking!$C4</f>
        <v>0.6</v>
      </c>
      <c r="L35" s="35">
        <f>+Ranking!L4/Ranking!$C4</f>
        <v>0.7</v>
      </c>
      <c r="M35" s="35">
        <f>+Ranking!M4/Ranking!$C4</f>
        <v>0.2</v>
      </c>
      <c r="N35" s="35">
        <f>+Ranking!N4/Ranking!$C4</f>
        <v>0.3</v>
      </c>
      <c r="O35" s="35">
        <f>+Ranking!O4/Ranking!$C4</f>
        <v>0.2</v>
      </c>
      <c r="P35" s="35">
        <f>+Ranking!P4/Ranking!$C4</f>
        <v>0.7</v>
      </c>
      <c r="Q35" s="35">
        <f>+Ranking!Q4/Ranking!$C4</f>
        <v>0.7</v>
      </c>
      <c r="R35" s="35">
        <f>+Ranking!R4/Ranking!$C4</f>
        <v>0.7</v>
      </c>
      <c r="S35" s="35">
        <f>+Ranking!S4/Ranking!$C4</f>
        <v>0.2</v>
      </c>
      <c r="T35" s="35">
        <f>+Ranking!T4/Ranking!$C4</f>
        <v>0.7</v>
      </c>
      <c r="U35" s="35">
        <f>+Ranking!U4/Ranking!$C4</f>
        <v>0</v>
      </c>
      <c r="V35" s="35">
        <f>+Ranking!V4/Ranking!$C4</f>
        <v>0.5</v>
      </c>
      <c r="W35" s="35">
        <f>+Ranking!W4/Ranking!$C4</f>
        <v>0.5</v>
      </c>
      <c r="X35" s="35">
        <f>+Ranking!X4/Ranking!$C4</f>
        <v>0.2</v>
      </c>
      <c r="Y35" s="35">
        <f>+Ranking!Y4/Ranking!$C4</f>
        <v>0.8</v>
      </c>
      <c r="Z35" s="35">
        <f>+Ranking!Z4/Ranking!$C4</f>
        <v>0.5</v>
      </c>
      <c r="AB35" s="35">
        <f>+$Q35</f>
        <v>0.7</v>
      </c>
      <c r="AC35" s="35">
        <f>+$O35</f>
        <v>0.2</v>
      </c>
      <c r="AD35" s="30">
        <f>IF(AC35-AB35&lt;0,AC35-AB35,"")</f>
        <v>-0.49999999999999994</v>
      </c>
      <c r="AE35" s="36" t="str">
        <f>IF(AD35&lt;0,$B35,"")</f>
        <v>Official Plan designation</v>
      </c>
      <c r="AF35" s="35">
        <f>+Q35</f>
        <v>0.7</v>
      </c>
      <c r="AG35" s="35">
        <f>+Y35</f>
        <v>0.8</v>
      </c>
      <c r="AH35" s="30" t="str">
        <f>IF(AG35-AF35&lt;0,AG35-AF35,"")</f>
        <v/>
      </c>
      <c r="AI35" s="36" t="str">
        <f>IF(AH35&lt;0,$B35,"")</f>
        <v/>
      </c>
      <c r="AJ35" s="35">
        <f>+$Y35</f>
        <v>0.8</v>
      </c>
      <c r="AK35" s="35">
        <f>+O35</f>
        <v>0.2</v>
      </c>
      <c r="AL35" s="30">
        <f>IF(AK35-AJ35&lt;0,AK35-AJ35,"")</f>
        <v>-0.60000000000000009</v>
      </c>
      <c r="AM35" s="36" t="str">
        <f>IF(AL35&lt;0,$B35,"")</f>
        <v>Official Plan designation</v>
      </c>
      <c r="AO35" s="35">
        <f>+$Q35</f>
        <v>0.7</v>
      </c>
      <c r="AP35" s="35">
        <f>+$P35</f>
        <v>0.7</v>
      </c>
      <c r="AQ35" s="30" t="str">
        <f>IF(AP35-AO35&lt;0,AP35-AO35,"")</f>
        <v/>
      </c>
      <c r="AR35" s="36" t="str">
        <f>IF(AQ35&lt;0,$B35,"")</f>
        <v/>
      </c>
    </row>
  </sheetData>
  <sortState xmlns:xlrd2="http://schemas.microsoft.com/office/spreadsheetml/2017/richdata2" ref="A4:AR35">
    <sortCondition descending="1" ref="A4:A35"/>
  </sortState>
  <conditionalFormatting sqref="E4:AA4 E4:Z35">
    <cfRule type="top10" dxfId="300" priority="566" bottom="1" rank="1"/>
    <cfRule type="top10" dxfId="299" priority="567" rank="1"/>
  </conditionalFormatting>
  <conditionalFormatting sqref="AA7">
    <cfRule type="top10" dxfId="298" priority="560" bottom="1" rank="3"/>
    <cfRule type="top10" dxfId="297" priority="561" rank="3"/>
  </conditionalFormatting>
  <conditionalFormatting sqref="AA8">
    <cfRule type="top10" dxfId="296" priority="558" bottom="1" rank="3"/>
    <cfRule type="top10" dxfId="295" priority="559" rank="3"/>
  </conditionalFormatting>
  <conditionalFormatting sqref="AF4:AG4">
    <cfRule type="top10" dxfId="294" priority="503" rank="1"/>
  </conditionalFormatting>
  <conditionalFormatting sqref="AF7:AG7">
    <cfRule type="top10" dxfId="293" priority="500" rank="1"/>
  </conditionalFormatting>
  <conditionalFormatting sqref="AF8:AG8">
    <cfRule type="top10" dxfId="292" priority="499" rank="1"/>
  </conditionalFormatting>
  <conditionalFormatting sqref="AF36:AG36">
    <cfRule type="top10" dxfId="291" priority="469" rank="1"/>
  </conditionalFormatting>
  <conditionalFormatting sqref="AF37:AG37">
    <cfRule type="top10" dxfId="290" priority="468" rank="1"/>
  </conditionalFormatting>
  <conditionalFormatting sqref="AJ4:AK4">
    <cfRule type="top10" dxfId="289" priority="467" rank="1"/>
  </conditionalFormatting>
  <conditionalFormatting sqref="AJ7:AK7">
    <cfRule type="top10" dxfId="288" priority="464" rank="1"/>
  </conditionalFormatting>
  <conditionalFormatting sqref="AJ8:AK8">
    <cfRule type="top10" dxfId="287" priority="463" rank="1"/>
  </conditionalFormatting>
  <conditionalFormatting sqref="AJ36:AK36">
    <cfRule type="top10" dxfId="286" priority="433" rank="1"/>
  </conditionalFormatting>
  <conditionalFormatting sqref="AJ37:AK37">
    <cfRule type="top10" dxfId="285" priority="432" rank="1"/>
  </conditionalFormatting>
  <conditionalFormatting sqref="E1:AA1">
    <cfRule type="top10" dxfId="284" priority="568" bottom="1" rank="3"/>
    <cfRule type="top10" dxfId="283" priority="569" rank="3"/>
  </conditionalFormatting>
  <conditionalFormatting sqref="AF1:AG1">
    <cfRule type="top10" dxfId="282" priority="570" bottom="1" rank="3"/>
    <cfRule type="top10" dxfId="281" priority="571" rank="3"/>
  </conditionalFormatting>
  <conditionalFormatting sqref="AJ1">
    <cfRule type="top10" dxfId="280" priority="574" bottom="1" rank="3"/>
    <cfRule type="top10" dxfId="279" priority="575" rank="3"/>
  </conditionalFormatting>
  <conditionalFormatting sqref="AK1">
    <cfRule type="top10" dxfId="278" priority="576" bottom="1" rank="3"/>
    <cfRule type="top10" dxfId="277" priority="577" rank="3"/>
  </conditionalFormatting>
  <conditionalFormatting sqref="AO4:AP4">
    <cfRule type="top10" dxfId="276" priority="427" rank="1"/>
  </conditionalFormatting>
  <conditionalFormatting sqref="AO7:AP7">
    <cfRule type="top10" dxfId="275" priority="424" rank="1"/>
  </conditionalFormatting>
  <conditionalFormatting sqref="AO8:AP8">
    <cfRule type="top10" dxfId="274" priority="423" rank="1"/>
  </conditionalFormatting>
  <conditionalFormatting sqref="AO36:AP36">
    <cfRule type="top10" dxfId="273" priority="393" rank="1"/>
  </conditionalFormatting>
  <conditionalFormatting sqref="AO37:AP37">
    <cfRule type="top10" dxfId="272" priority="392" rank="1"/>
  </conditionalFormatting>
  <conditionalFormatting sqref="AO1">
    <cfRule type="top10" dxfId="271" priority="428" bottom="1" rank="3"/>
    <cfRule type="top10" dxfId="270" priority="429" rank="3"/>
  </conditionalFormatting>
  <conditionalFormatting sqref="AP1">
    <cfRule type="top10" dxfId="269" priority="430" bottom="1" rank="3"/>
    <cfRule type="top10" dxfId="268" priority="431" rank="3"/>
  </conditionalFormatting>
  <conditionalFormatting sqref="AF5:AG5">
    <cfRule type="top10" dxfId="267" priority="389" rank="1"/>
  </conditionalFormatting>
  <conditionalFormatting sqref="AJ5:AK5">
    <cfRule type="top10" dxfId="266" priority="388" rank="1"/>
  </conditionalFormatting>
  <conditionalFormatting sqref="AO5:AP5">
    <cfRule type="top10" dxfId="265" priority="387" rank="1"/>
  </conditionalFormatting>
  <conditionalFormatting sqref="E6:AA6">
    <cfRule type="top10" dxfId="264" priority="385" bottom="1" rank="2"/>
    <cfRule type="top10" dxfId="263" priority="386" rank="2"/>
  </conditionalFormatting>
  <conditionalFormatting sqref="AF6:AG6">
    <cfRule type="top10" dxfId="262" priority="384" rank="1"/>
  </conditionalFormatting>
  <conditionalFormatting sqref="AJ6:AK6">
    <cfRule type="top10" dxfId="261" priority="383" rank="1"/>
  </conditionalFormatting>
  <conditionalFormatting sqref="AO6:AP6">
    <cfRule type="top10" dxfId="260" priority="382" rank="1"/>
  </conditionalFormatting>
  <conditionalFormatting sqref="E7:Z7">
    <cfRule type="top10" dxfId="259" priority="380" bottom="1" rank="2"/>
    <cfRule type="top10" dxfId="258" priority="381" rank="2"/>
  </conditionalFormatting>
  <conditionalFormatting sqref="E8:Z8">
    <cfRule type="top10" dxfId="257" priority="378" bottom="1" rank="2"/>
    <cfRule type="top10" dxfId="256" priority="379" rank="2"/>
  </conditionalFormatting>
  <conditionalFormatting sqref="AB4:AC4">
    <cfRule type="top10" dxfId="255" priority="291" rank="1"/>
  </conditionalFormatting>
  <conditionalFormatting sqref="AB7:AC7">
    <cfRule type="top10" dxfId="254" priority="290" rank="1"/>
  </conditionalFormatting>
  <conditionalFormatting sqref="AB8:AC8">
    <cfRule type="top10" dxfId="253" priority="289" rank="1"/>
  </conditionalFormatting>
  <conditionalFormatting sqref="AB36:AC36">
    <cfRule type="top10" dxfId="252" priority="259" rank="1"/>
  </conditionalFormatting>
  <conditionalFormatting sqref="AB37:AC37">
    <cfRule type="top10" dxfId="251" priority="258" rank="1"/>
  </conditionalFormatting>
  <conditionalFormatting sqref="AB1">
    <cfRule type="top10" dxfId="250" priority="292" bottom="1" rank="3"/>
    <cfRule type="top10" dxfId="249" priority="293" rank="3"/>
  </conditionalFormatting>
  <conditionalFormatting sqref="AC1">
    <cfRule type="top10" dxfId="248" priority="294" bottom="1" rank="3"/>
    <cfRule type="top10" dxfId="247" priority="295" rank="3"/>
  </conditionalFormatting>
  <conditionalFormatting sqref="AB5:AC5">
    <cfRule type="top10" dxfId="246" priority="257" rank="1"/>
  </conditionalFormatting>
  <conditionalFormatting sqref="AB6:AC6">
    <cfRule type="top10" dxfId="245" priority="256" rank="1"/>
  </conditionalFormatting>
  <conditionalFormatting sqref="E9:Z9">
    <cfRule type="top10" dxfId="244" priority="254" bottom="1" rank="1"/>
    <cfRule type="top10" dxfId="243" priority="255" rank="1"/>
  </conditionalFormatting>
  <conditionalFormatting sqref="AA9">
    <cfRule type="top10" dxfId="242" priority="252" bottom="1" rank="3"/>
    <cfRule type="top10" dxfId="241" priority="253" rank="3"/>
  </conditionalFormatting>
  <conditionalFormatting sqref="AF9:AG9">
    <cfRule type="top10" dxfId="240" priority="251" rank="1"/>
  </conditionalFormatting>
  <conditionalFormatting sqref="AJ9:AK9">
    <cfRule type="top10" dxfId="239" priority="250" rank="1"/>
  </conditionalFormatting>
  <conditionalFormatting sqref="AO9:AP9">
    <cfRule type="top10" dxfId="238" priority="249" rank="1"/>
  </conditionalFormatting>
  <conditionalFormatting sqref="E9:Z9">
    <cfRule type="top10" dxfId="237" priority="247" bottom="1" rank="2"/>
    <cfRule type="top10" dxfId="236" priority="248" rank="2"/>
  </conditionalFormatting>
  <conditionalFormatting sqref="AB9:AC9">
    <cfRule type="top10" dxfId="235" priority="246" rank="1"/>
  </conditionalFormatting>
  <conditionalFormatting sqref="E10:Z10">
    <cfRule type="top10" dxfId="234" priority="244" bottom="1" rank="1"/>
    <cfRule type="top10" dxfId="233" priority="245" rank="1"/>
  </conditionalFormatting>
  <conditionalFormatting sqref="AA10">
    <cfRule type="top10" dxfId="232" priority="242" bottom="1" rank="3"/>
    <cfRule type="top10" dxfId="231" priority="243" rank="3"/>
  </conditionalFormatting>
  <conditionalFormatting sqref="AF10:AG10">
    <cfRule type="top10" dxfId="230" priority="241" rank="1"/>
  </conditionalFormatting>
  <conditionalFormatting sqref="AJ10:AK10">
    <cfRule type="top10" dxfId="229" priority="240" rank="1"/>
  </conditionalFormatting>
  <conditionalFormatting sqref="AO10:AP10">
    <cfRule type="top10" dxfId="228" priority="239" rank="1"/>
  </conditionalFormatting>
  <conditionalFormatting sqref="E10:Z10">
    <cfRule type="top10" dxfId="227" priority="237" bottom="1" rank="2"/>
    <cfRule type="top10" dxfId="226" priority="238" rank="2"/>
  </conditionalFormatting>
  <conditionalFormatting sqref="AB10:AC10">
    <cfRule type="top10" dxfId="225" priority="236" rank="1"/>
  </conditionalFormatting>
  <conditionalFormatting sqref="E11:Z11">
    <cfRule type="top10" dxfId="224" priority="234" bottom="1" rank="1"/>
    <cfRule type="top10" dxfId="223" priority="235" rank="1"/>
  </conditionalFormatting>
  <conditionalFormatting sqref="AA11">
    <cfRule type="top10" dxfId="222" priority="232" bottom="1" rank="3"/>
    <cfRule type="top10" dxfId="221" priority="233" rank="3"/>
  </conditionalFormatting>
  <conditionalFormatting sqref="AF11:AG11">
    <cfRule type="top10" dxfId="220" priority="231" rank="1"/>
  </conditionalFormatting>
  <conditionalFormatting sqref="AJ11:AK11">
    <cfRule type="top10" dxfId="219" priority="230" rank="1"/>
  </conditionalFormatting>
  <conditionalFormatting sqref="AO11:AP11">
    <cfRule type="top10" dxfId="218" priority="229" rank="1"/>
  </conditionalFormatting>
  <conditionalFormatting sqref="E11:Z11">
    <cfRule type="top10" dxfId="217" priority="227" bottom="1" rank="2"/>
    <cfRule type="top10" dxfId="216" priority="228" rank="2"/>
  </conditionalFormatting>
  <conditionalFormatting sqref="AB11:AC11">
    <cfRule type="top10" dxfId="215" priority="226" rank="1"/>
  </conditionalFormatting>
  <conditionalFormatting sqref="E12:Z12">
    <cfRule type="top10" dxfId="214" priority="224" bottom="1" rank="1"/>
    <cfRule type="top10" dxfId="213" priority="225" rank="1"/>
  </conditionalFormatting>
  <conditionalFormatting sqref="AA12">
    <cfRule type="top10" dxfId="212" priority="222" bottom="1" rank="3"/>
    <cfRule type="top10" dxfId="211" priority="223" rank="3"/>
  </conditionalFormatting>
  <conditionalFormatting sqref="AF12:AG12">
    <cfRule type="top10" dxfId="210" priority="221" rank="1"/>
  </conditionalFormatting>
  <conditionalFormatting sqref="AJ12:AK12">
    <cfRule type="top10" dxfId="209" priority="220" rank="1"/>
  </conditionalFormatting>
  <conditionalFormatting sqref="AO12:AP12">
    <cfRule type="top10" dxfId="208" priority="219" rank="1"/>
  </conditionalFormatting>
  <conditionalFormatting sqref="E12:Z12">
    <cfRule type="top10" dxfId="207" priority="217" bottom="1" rank="2"/>
    <cfRule type="top10" dxfId="206" priority="218" rank="2"/>
  </conditionalFormatting>
  <conditionalFormatting sqref="AB12:AC12">
    <cfRule type="top10" dxfId="205" priority="216" rank="1"/>
  </conditionalFormatting>
  <conditionalFormatting sqref="E13:Z13">
    <cfRule type="top10" dxfId="204" priority="214" bottom="1" rank="1"/>
    <cfRule type="top10" dxfId="203" priority="215" rank="1"/>
  </conditionalFormatting>
  <conditionalFormatting sqref="AA13">
    <cfRule type="top10" dxfId="202" priority="212" bottom="1" rank="3"/>
    <cfRule type="top10" dxfId="201" priority="213" rank="3"/>
  </conditionalFormatting>
  <conditionalFormatting sqref="AF13:AG13">
    <cfRule type="top10" dxfId="200" priority="211" rank="1"/>
  </conditionalFormatting>
  <conditionalFormatting sqref="AJ13:AK13">
    <cfRule type="top10" dxfId="199" priority="210" rank="1"/>
  </conditionalFormatting>
  <conditionalFormatting sqref="AO13:AP13">
    <cfRule type="top10" dxfId="198" priority="209" rank="1"/>
  </conditionalFormatting>
  <conditionalFormatting sqref="E13:Z13">
    <cfRule type="top10" dxfId="197" priority="207" bottom="1" rank="2"/>
    <cfRule type="top10" dxfId="196" priority="208" rank="2"/>
  </conditionalFormatting>
  <conditionalFormatting sqref="AB13:AC13">
    <cfRule type="top10" dxfId="195" priority="206" rank="1"/>
  </conditionalFormatting>
  <conditionalFormatting sqref="E14:Z14">
    <cfRule type="top10" dxfId="194" priority="204" bottom="1" rank="1"/>
    <cfRule type="top10" dxfId="193" priority="205" rank="1"/>
  </conditionalFormatting>
  <conditionalFormatting sqref="AA14">
    <cfRule type="top10" dxfId="192" priority="202" bottom="1" rank="3"/>
    <cfRule type="top10" dxfId="191" priority="203" rank="3"/>
  </conditionalFormatting>
  <conditionalFormatting sqref="AF14:AG14">
    <cfRule type="top10" dxfId="190" priority="201" rank="1"/>
  </conditionalFormatting>
  <conditionalFormatting sqref="AJ14:AK14">
    <cfRule type="top10" dxfId="189" priority="200" rank="1"/>
  </conditionalFormatting>
  <conditionalFormatting sqref="AO14:AP14">
    <cfRule type="top10" dxfId="188" priority="199" rank="1"/>
  </conditionalFormatting>
  <conditionalFormatting sqref="E14:Z14">
    <cfRule type="top10" dxfId="187" priority="197" bottom="1" rank="2"/>
    <cfRule type="top10" dxfId="186" priority="198" rank="2"/>
  </conditionalFormatting>
  <conditionalFormatting sqref="AB14:AC14">
    <cfRule type="top10" dxfId="185" priority="196" rank="1"/>
  </conditionalFormatting>
  <conditionalFormatting sqref="E15:Z15">
    <cfRule type="top10" dxfId="184" priority="194" bottom="1" rank="1"/>
    <cfRule type="top10" dxfId="183" priority="195" rank="1"/>
  </conditionalFormatting>
  <conditionalFormatting sqref="AA15">
    <cfRule type="top10" dxfId="182" priority="192" bottom="1" rank="3"/>
    <cfRule type="top10" dxfId="181" priority="193" rank="3"/>
  </conditionalFormatting>
  <conditionalFormatting sqref="AF15:AG15">
    <cfRule type="top10" dxfId="180" priority="191" rank="1"/>
  </conditionalFormatting>
  <conditionalFormatting sqref="AJ15:AK15">
    <cfRule type="top10" dxfId="179" priority="190" rank="1"/>
  </conditionalFormatting>
  <conditionalFormatting sqref="AO15:AP15">
    <cfRule type="top10" dxfId="178" priority="189" rank="1"/>
  </conditionalFormatting>
  <conditionalFormatting sqref="E15:Z15">
    <cfRule type="top10" dxfId="177" priority="187" bottom="1" rank="2"/>
    <cfRule type="top10" dxfId="176" priority="188" rank="2"/>
  </conditionalFormatting>
  <conditionalFormatting sqref="AB15:AC15">
    <cfRule type="top10" dxfId="175" priority="186" rank="1"/>
  </conditionalFormatting>
  <conditionalFormatting sqref="E16:Z16">
    <cfRule type="top10" dxfId="174" priority="184" bottom="1" rank="1"/>
    <cfRule type="top10" dxfId="173" priority="185" rank="1"/>
  </conditionalFormatting>
  <conditionalFormatting sqref="AA16">
    <cfRule type="top10" dxfId="172" priority="182" bottom="1" rank="3"/>
    <cfRule type="top10" dxfId="171" priority="183" rank="3"/>
  </conditionalFormatting>
  <conditionalFormatting sqref="AF16:AG16">
    <cfRule type="top10" dxfId="170" priority="181" rank="1"/>
  </conditionalFormatting>
  <conditionalFormatting sqref="AJ16:AK16">
    <cfRule type="top10" dxfId="169" priority="180" rank="1"/>
  </conditionalFormatting>
  <conditionalFormatting sqref="AO16:AP16">
    <cfRule type="top10" dxfId="168" priority="179" rank="1"/>
  </conditionalFormatting>
  <conditionalFormatting sqref="E16:Z16">
    <cfRule type="top10" dxfId="167" priority="177" bottom="1" rank="2"/>
    <cfRule type="top10" dxfId="166" priority="178" rank="2"/>
  </conditionalFormatting>
  <conditionalFormatting sqref="AB16:AC16">
    <cfRule type="top10" dxfId="165" priority="176" rank="1"/>
  </conditionalFormatting>
  <conditionalFormatting sqref="E17:Z17">
    <cfRule type="top10" dxfId="164" priority="174" bottom="1" rank="1"/>
    <cfRule type="top10" dxfId="163" priority="175" rank="1"/>
  </conditionalFormatting>
  <conditionalFormatting sqref="AA17">
    <cfRule type="top10" dxfId="162" priority="172" bottom="1" rank="3"/>
    <cfRule type="top10" dxfId="161" priority="173" rank="3"/>
  </conditionalFormatting>
  <conditionalFormatting sqref="AF17:AG17">
    <cfRule type="top10" dxfId="160" priority="171" rank="1"/>
  </conditionalFormatting>
  <conditionalFormatting sqref="AJ17:AK17">
    <cfRule type="top10" dxfId="159" priority="170" rank="1"/>
  </conditionalFormatting>
  <conditionalFormatting sqref="AO17:AP17">
    <cfRule type="top10" dxfId="158" priority="169" rank="1"/>
  </conditionalFormatting>
  <conditionalFormatting sqref="E17:Z17">
    <cfRule type="top10" dxfId="157" priority="167" bottom="1" rank="2"/>
    <cfRule type="top10" dxfId="156" priority="168" rank="2"/>
  </conditionalFormatting>
  <conditionalFormatting sqref="AB17:AC17">
    <cfRule type="top10" dxfId="155" priority="166" rank="1"/>
  </conditionalFormatting>
  <conditionalFormatting sqref="E27:Z27 E30:Z32">
    <cfRule type="top10" dxfId="154" priority="154" bottom="1" rank="1"/>
    <cfRule type="top10" dxfId="153" priority="155" rank="1"/>
  </conditionalFormatting>
  <conditionalFormatting sqref="AA27 AA30:AA32">
    <cfRule type="top10" dxfId="152" priority="152" bottom="1" rank="3"/>
    <cfRule type="top10" dxfId="151" priority="153" rank="3"/>
  </conditionalFormatting>
  <conditionalFormatting sqref="AF27:AG27 AF30:AG30 AF32:AG32 AG31">
    <cfRule type="top10" dxfId="150" priority="151" rank="1"/>
  </conditionalFormatting>
  <conditionalFormatting sqref="AJ27:AK27 AJ30:AK32">
    <cfRule type="top10" dxfId="149" priority="150" rank="1"/>
  </conditionalFormatting>
  <conditionalFormatting sqref="AO27:AP27 AO30:AP32">
    <cfRule type="top10" dxfId="148" priority="149" rank="1"/>
  </conditionalFormatting>
  <conditionalFormatting sqref="E27:Z27 E30:Z32">
    <cfRule type="top10" dxfId="147" priority="147" bottom="1" rank="2"/>
    <cfRule type="top10" dxfId="146" priority="148" rank="2"/>
  </conditionalFormatting>
  <conditionalFormatting sqref="AB27:AC27 AB30:AC32">
    <cfRule type="top10" dxfId="145" priority="146" rank="1"/>
  </conditionalFormatting>
  <conditionalFormatting sqref="E18:Z18">
    <cfRule type="top10" dxfId="144" priority="144" bottom="1" rank="1"/>
    <cfRule type="top10" dxfId="143" priority="145" rank="1"/>
  </conditionalFormatting>
  <conditionalFormatting sqref="AA18">
    <cfRule type="top10" dxfId="142" priority="142" bottom="1" rank="3"/>
    <cfRule type="top10" dxfId="141" priority="143" rank="3"/>
  </conditionalFormatting>
  <conditionalFormatting sqref="AF18:AG18">
    <cfRule type="top10" dxfId="140" priority="141" rank="1"/>
  </conditionalFormatting>
  <conditionalFormatting sqref="AJ18:AK18">
    <cfRule type="top10" dxfId="139" priority="140" rank="1"/>
  </conditionalFormatting>
  <conditionalFormatting sqref="AO18:AP18">
    <cfRule type="top10" dxfId="138" priority="139" rank="1"/>
  </conditionalFormatting>
  <conditionalFormatting sqref="E18:Z18">
    <cfRule type="top10" dxfId="137" priority="137" bottom="1" rank="2"/>
    <cfRule type="top10" dxfId="136" priority="138" rank="2"/>
  </conditionalFormatting>
  <conditionalFormatting sqref="AB18:AC18">
    <cfRule type="top10" dxfId="135" priority="136" rank="1"/>
  </conditionalFormatting>
  <conditionalFormatting sqref="E19:Z19">
    <cfRule type="top10" dxfId="134" priority="134" bottom="1" rank="1"/>
    <cfRule type="top10" dxfId="133" priority="135" rank="1"/>
  </conditionalFormatting>
  <conditionalFormatting sqref="AA19">
    <cfRule type="top10" dxfId="132" priority="132" bottom="1" rank="3"/>
    <cfRule type="top10" dxfId="131" priority="133" rank="3"/>
  </conditionalFormatting>
  <conditionalFormatting sqref="AF19:AG19">
    <cfRule type="top10" dxfId="130" priority="131" rank="1"/>
  </conditionalFormatting>
  <conditionalFormatting sqref="AJ19:AK19">
    <cfRule type="top10" dxfId="129" priority="130" rank="1"/>
  </conditionalFormatting>
  <conditionalFormatting sqref="AO19:AP19">
    <cfRule type="top10" dxfId="128" priority="129" rank="1"/>
  </conditionalFormatting>
  <conditionalFormatting sqref="E19:Z19">
    <cfRule type="top10" dxfId="127" priority="127" bottom="1" rank="2"/>
    <cfRule type="top10" dxfId="126" priority="128" rank="2"/>
  </conditionalFormatting>
  <conditionalFormatting sqref="AB19:AC19">
    <cfRule type="top10" dxfId="125" priority="126" rank="1"/>
  </conditionalFormatting>
  <conditionalFormatting sqref="E20:Z20">
    <cfRule type="top10" dxfId="124" priority="124" bottom="1" rank="1"/>
    <cfRule type="top10" dxfId="123" priority="125" rank="1"/>
  </conditionalFormatting>
  <conditionalFormatting sqref="AA20">
    <cfRule type="top10" dxfId="122" priority="122" bottom="1" rank="3"/>
    <cfRule type="top10" dxfId="121" priority="123" rank="3"/>
  </conditionalFormatting>
  <conditionalFormatting sqref="AF20:AG20">
    <cfRule type="top10" dxfId="120" priority="121" rank="1"/>
  </conditionalFormatting>
  <conditionalFormatting sqref="AJ20:AK20">
    <cfRule type="top10" dxfId="119" priority="120" rank="1"/>
  </conditionalFormatting>
  <conditionalFormatting sqref="AO20:AP20">
    <cfRule type="top10" dxfId="118" priority="119" rank="1"/>
  </conditionalFormatting>
  <conditionalFormatting sqref="E20:Z20">
    <cfRule type="top10" dxfId="117" priority="117" bottom="1" rank="2"/>
    <cfRule type="top10" dxfId="116" priority="118" rank="2"/>
  </conditionalFormatting>
  <conditionalFormatting sqref="AB20:AC20">
    <cfRule type="top10" dxfId="115" priority="116" rank="1"/>
  </conditionalFormatting>
  <conditionalFormatting sqref="E21:Z21">
    <cfRule type="top10" dxfId="114" priority="114" bottom="1" rank="1"/>
    <cfRule type="top10" dxfId="113" priority="115" rank="1"/>
  </conditionalFormatting>
  <conditionalFormatting sqref="AA21">
    <cfRule type="top10" dxfId="112" priority="112" bottom="1" rank="3"/>
    <cfRule type="top10" dxfId="111" priority="113" rank="3"/>
  </conditionalFormatting>
  <conditionalFormatting sqref="AF21:AG21">
    <cfRule type="top10" dxfId="110" priority="111" rank="1"/>
  </conditionalFormatting>
  <conditionalFormatting sqref="AJ21:AK21">
    <cfRule type="top10" dxfId="109" priority="110" rank="1"/>
  </conditionalFormatting>
  <conditionalFormatting sqref="AO21:AP21">
    <cfRule type="top10" dxfId="108" priority="109" rank="1"/>
  </conditionalFormatting>
  <conditionalFormatting sqref="E21:Z21">
    <cfRule type="top10" dxfId="107" priority="107" bottom="1" rank="2"/>
    <cfRule type="top10" dxfId="106" priority="108" rank="2"/>
  </conditionalFormatting>
  <conditionalFormatting sqref="AB21:AC21">
    <cfRule type="top10" dxfId="105" priority="106" rank="1"/>
  </conditionalFormatting>
  <conditionalFormatting sqref="E22:Z22">
    <cfRule type="top10" dxfId="104" priority="104" bottom="1" rank="1"/>
    <cfRule type="top10" dxfId="103" priority="105" rank="1"/>
  </conditionalFormatting>
  <conditionalFormatting sqref="AA22">
    <cfRule type="top10" dxfId="102" priority="102" bottom="1" rank="3"/>
    <cfRule type="top10" dxfId="101" priority="103" rank="3"/>
  </conditionalFormatting>
  <conditionalFormatting sqref="AF22:AG22">
    <cfRule type="top10" dxfId="100" priority="101" rank="1"/>
  </conditionalFormatting>
  <conditionalFormatting sqref="AJ22:AK22">
    <cfRule type="top10" dxfId="99" priority="100" rank="1"/>
  </conditionalFormatting>
  <conditionalFormatting sqref="AO22:AP22">
    <cfRule type="top10" dxfId="98" priority="99" rank="1"/>
  </conditionalFormatting>
  <conditionalFormatting sqref="E22:Z22">
    <cfRule type="top10" dxfId="97" priority="97" bottom="1" rank="2"/>
    <cfRule type="top10" dxfId="96" priority="98" rank="2"/>
  </conditionalFormatting>
  <conditionalFormatting sqref="AB22:AC22">
    <cfRule type="top10" dxfId="95" priority="96" rank="1"/>
  </conditionalFormatting>
  <conditionalFormatting sqref="E23:Z23">
    <cfRule type="top10" dxfId="94" priority="94" bottom="1" rank="1"/>
    <cfRule type="top10" dxfId="93" priority="95" rank="1"/>
  </conditionalFormatting>
  <conditionalFormatting sqref="AA23">
    <cfRule type="top10" dxfId="92" priority="92" bottom="1" rank="3"/>
    <cfRule type="top10" dxfId="91" priority="93" rank="3"/>
  </conditionalFormatting>
  <conditionalFormatting sqref="AF23:AG23">
    <cfRule type="top10" dxfId="90" priority="91" rank="1"/>
  </conditionalFormatting>
  <conditionalFormatting sqref="AJ23:AK23">
    <cfRule type="top10" dxfId="89" priority="90" rank="1"/>
  </conditionalFormatting>
  <conditionalFormatting sqref="AO23:AP23">
    <cfRule type="top10" dxfId="88" priority="89" rank="1"/>
  </conditionalFormatting>
  <conditionalFormatting sqref="E23:Z23">
    <cfRule type="top10" dxfId="87" priority="87" bottom="1" rank="2"/>
    <cfRule type="top10" dxfId="86" priority="88" rank="2"/>
  </conditionalFormatting>
  <conditionalFormatting sqref="AB23:AC23">
    <cfRule type="top10" dxfId="85" priority="86" rank="1"/>
  </conditionalFormatting>
  <conditionalFormatting sqref="E24:Z24">
    <cfRule type="top10" dxfId="84" priority="84" bottom="1" rank="1"/>
    <cfRule type="top10" dxfId="83" priority="85" rank="1"/>
  </conditionalFormatting>
  <conditionalFormatting sqref="AA24">
    <cfRule type="top10" dxfId="82" priority="82" bottom="1" rank="3"/>
    <cfRule type="top10" dxfId="81" priority="83" rank="3"/>
  </conditionalFormatting>
  <conditionalFormatting sqref="AF24:AG24">
    <cfRule type="top10" dxfId="80" priority="81" rank="1"/>
  </conditionalFormatting>
  <conditionalFormatting sqref="AJ24:AK24">
    <cfRule type="top10" dxfId="79" priority="80" rank="1"/>
  </conditionalFormatting>
  <conditionalFormatting sqref="AO24:AP24">
    <cfRule type="top10" dxfId="78" priority="79" rank="1"/>
  </conditionalFormatting>
  <conditionalFormatting sqref="E24:Z24">
    <cfRule type="top10" dxfId="77" priority="77" bottom="1" rank="2"/>
    <cfRule type="top10" dxfId="76" priority="78" rank="2"/>
  </conditionalFormatting>
  <conditionalFormatting sqref="AB24:AC24">
    <cfRule type="top10" dxfId="75" priority="76" rank="1"/>
  </conditionalFormatting>
  <conditionalFormatting sqref="E25:Z25">
    <cfRule type="top10" dxfId="74" priority="74" bottom="1" rank="1"/>
    <cfRule type="top10" dxfId="73" priority="75" rank="1"/>
  </conditionalFormatting>
  <conditionalFormatting sqref="AA25">
    <cfRule type="top10" dxfId="72" priority="72" bottom="1" rank="3"/>
    <cfRule type="top10" dxfId="71" priority="73" rank="3"/>
  </conditionalFormatting>
  <conditionalFormatting sqref="AF25:AG25">
    <cfRule type="top10" dxfId="70" priority="71" rank="1"/>
  </conditionalFormatting>
  <conditionalFormatting sqref="AJ25:AK25">
    <cfRule type="top10" dxfId="69" priority="70" rank="1"/>
  </conditionalFormatting>
  <conditionalFormatting sqref="AO25:AP25">
    <cfRule type="top10" dxfId="68" priority="69" rank="1"/>
  </conditionalFormatting>
  <conditionalFormatting sqref="E25:Z25">
    <cfRule type="top10" dxfId="67" priority="67" bottom="1" rank="2"/>
    <cfRule type="top10" dxfId="66" priority="68" rank="2"/>
  </conditionalFormatting>
  <conditionalFormatting sqref="AB25:AC25">
    <cfRule type="top10" dxfId="65" priority="66" rank="1"/>
  </conditionalFormatting>
  <conditionalFormatting sqref="E26:Z26">
    <cfRule type="top10" dxfId="64" priority="64" bottom="1" rank="1"/>
    <cfRule type="top10" dxfId="63" priority="65" rank="1"/>
  </conditionalFormatting>
  <conditionalFormatting sqref="AA26">
    <cfRule type="top10" dxfId="62" priority="62" bottom="1" rank="3"/>
    <cfRule type="top10" dxfId="61" priority="63" rank="3"/>
  </conditionalFormatting>
  <conditionalFormatting sqref="AF26:AG26">
    <cfRule type="top10" dxfId="60" priority="61" rank="1"/>
  </conditionalFormatting>
  <conditionalFormatting sqref="AJ26:AK26">
    <cfRule type="top10" dxfId="59" priority="60" rank="1"/>
  </conditionalFormatting>
  <conditionalFormatting sqref="AO26:AP26">
    <cfRule type="top10" dxfId="58" priority="59" rank="1"/>
  </conditionalFormatting>
  <conditionalFormatting sqref="E26:Z26">
    <cfRule type="top10" dxfId="57" priority="57" bottom="1" rank="2"/>
    <cfRule type="top10" dxfId="56" priority="58" rank="2"/>
  </conditionalFormatting>
  <conditionalFormatting sqref="AB26:AC26">
    <cfRule type="top10" dxfId="55" priority="56" rank="1"/>
  </conditionalFormatting>
  <conditionalFormatting sqref="E28:Z28">
    <cfRule type="top10" dxfId="54" priority="54" bottom="1" rank="1"/>
    <cfRule type="top10" dxfId="53" priority="55" rank="1"/>
  </conditionalFormatting>
  <conditionalFormatting sqref="AA28">
    <cfRule type="top10" dxfId="52" priority="52" bottom="1" rank="3"/>
    <cfRule type="top10" dxfId="51" priority="53" rank="3"/>
  </conditionalFormatting>
  <conditionalFormatting sqref="AF28:AG28">
    <cfRule type="top10" dxfId="50" priority="51" rank="1"/>
  </conditionalFormatting>
  <conditionalFormatting sqref="AJ28:AK28">
    <cfRule type="top10" dxfId="49" priority="50" rank="1"/>
  </conditionalFormatting>
  <conditionalFormatting sqref="AO28:AP28">
    <cfRule type="top10" dxfId="48" priority="49" rank="1"/>
  </conditionalFormatting>
  <conditionalFormatting sqref="E28:Z28">
    <cfRule type="top10" dxfId="47" priority="47" bottom="1" rank="2"/>
    <cfRule type="top10" dxfId="46" priority="48" rank="2"/>
  </conditionalFormatting>
  <conditionalFormatting sqref="AB28:AC28">
    <cfRule type="top10" dxfId="45" priority="46" rank="1"/>
  </conditionalFormatting>
  <conditionalFormatting sqref="E29:Z29">
    <cfRule type="top10" dxfId="44" priority="44" bottom="1" rank="1"/>
    <cfRule type="top10" dxfId="43" priority="45" rank="1"/>
  </conditionalFormatting>
  <conditionalFormatting sqref="AA29">
    <cfRule type="top10" dxfId="42" priority="42" bottom="1" rank="3"/>
    <cfRule type="top10" dxfId="41" priority="43" rank="3"/>
  </conditionalFormatting>
  <conditionalFormatting sqref="AF29:AG29">
    <cfRule type="top10" dxfId="40" priority="41" rank="1"/>
  </conditionalFormatting>
  <conditionalFormatting sqref="AJ29:AK29">
    <cfRule type="top10" dxfId="39" priority="40" rank="1"/>
  </conditionalFormatting>
  <conditionalFormatting sqref="AO29:AP29">
    <cfRule type="top10" dxfId="38" priority="39" rank="1"/>
  </conditionalFormatting>
  <conditionalFormatting sqref="E29:Z29">
    <cfRule type="top10" dxfId="37" priority="37" bottom="1" rank="2"/>
    <cfRule type="top10" dxfId="36" priority="38" rank="2"/>
  </conditionalFormatting>
  <conditionalFormatting sqref="AB29:AC29">
    <cfRule type="top10" dxfId="35" priority="36" rank="1"/>
  </conditionalFormatting>
  <conditionalFormatting sqref="E33:Z33">
    <cfRule type="top10" dxfId="34" priority="34" bottom="1" rank="1"/>
    <cfRule type="top10" dxfId="33" priority="35" rank="1"/>
  </conditionalFormatting>
  <conditionalFormatting sqref="AA33">
    <cfRule type="top10" dxfId="32" priority="32" bottom="1" rank="3"/>
    <cfRule type="top10" dxfId="31" priority="33" rank="3"/>
  </conditionalFormatting>
  <conditionalFormatting sqref="AF33:AG33">
    <cfRule type="top10" dxfId="30" priority="31" rank="1"/>
  </conditionalFormatting>
  <conditionalFormatting sqref="AJ33:AK33">
    <cfRule type="top10" dxfId="29" priority="30" rank="1"/>
  </conditionalFormatting>
  <conditionalFormatting sqref="AO33:AP33">
    <cfRule type="top10" dxfId="28" priority="29" rank="1"/>
  </conditionalFormatting>
  <conditionalFormatting sqref="E33:Z33">
    <cfRule type="top10" dxfId="27" priority="27" bottom="1" rank="2"/>
    <cfRule type="top10" dxfId="26" priority="28" rank="2"/>
  </conditionalFormatting>
  <conditionalFormatting sqref="AB33:AC33">
    <cfRule type="top10" dxfId="25" priority="26" rank="1"/>
  </conditionalFormatting>
  <conditionalFormatting sqref="E34:Z34">
    <cfRule type="top10" dxfId="24" priority="24" bottom="1" rank="1"/>
    <cfRule type="top10" dxfId="23" priority="25" rank="1"/>
  </conditionalFormatting>
  <conditionalFormatting sqref="AA34">
    <cfRule type="top10" dxfId="22" priority="22" bottom="1" rank="3"/>
    <cfRule type="top10" dxfId="21" priority="23" rank="3"/>
  </conditionalFormatting>
  <conditionalFormatting sqref="AF34:AG34">
    <cfRule type="top10" dxfId="20" priority="21" rank="1"/>
  </conditionalFormatting>
  <conditionalFormatting sqref="AJ34:AK34">
    <cfRule type="top10" dxfId="19" priority="20" rank="1"/>
  </conditionalFormatting>
  <conditionalFormatting sqref="AO34:AP34">
    <cfRule type="top10" dxfId="18" priority="19" rank="1"/>
  </conditionalFormatting>
  <conditionalFormatting sqref="E34:Z34">
    <cfRule type="top10" dxfId="17" priority="17" bottom="1" rank="2"/>
    <cfRule type="top10" dxfId="16" priority="18" rank="2"/>
  </conditionalFormatting>
  <conditionalFormatting sqref="AB34:AC34">
    <cfRule type="top10" dxfId="15" priority="16" rank="1"/>
  </conditionalFormatting>
  <conditionalFormatting sqref="E35:Z35">
    <cfRule type="top10" dxfId="14" priority="14" bottom="1" rank="1"/>
    <cfRule type="top10" dxfId="13" priority="15" rank="1"/>
  </conditionalFormatting>
  <conditionalFormatting sqref="AA35">
    <cfRule type="top10" dxfId="12" priority="12" bottom="1" rank="3"/>
    <cfRule type="top10" dxfId="11" priority="13" rank="3"/>
  </conditionalFormatting>
  <conditionalFormatting sqref="AF35:AG35">
    <cfRule type="top10" dxfId="10" priority="11" rank="1"/>
  </conditionalFormatting>
  <conditionalFormatting sqref="AJ35:AK35">
    <cfRule type="top10" dxfId="9" priority="10" rank="1"/>
  </conditionalFormatting>
  <conditionalFormatting sqref="AO35:AP35">
    <cfRule type="top10" dxfId="8" priority="9" rank="1"/>
  </conditionalFormatting>
  <conditionalFormatting sqref="E35:Z35">
    <cfRule type="top10" dxfId="7" priority="7" bottom="1" rank="2"/>
    <cfRule type="top10" dxfId="6" priority="8" rank="2"/>
  </conditionalFormatting>
  <conditionalFormatting sqref="AB35:AC35">
    <cfRule type="top10" dxfId="5" priority="6" rank="1"/>
  </conditionalFormatting>
  <conditionalFormatting sqref="AF31">
    <cfRule type="top10" dxfId="4" priority="5" rank="1"/>
  </conditionalFormatting>
  <conditionalFormatting sqref="Q11">
    <cfRule type="top10" dxfId="3" priority="3" bottom="1" rank="1"/>
    <cfRule type="top10" dxfId="2" priority="4" rank="1"/>
  </conditionalFormatting>
  <conditionalFormatting sqref="Q11">
    <cfRule type="top10" dxfId="1" priority="1" bottom="1" rank="2"/>
    <cfRule type="top10" dxfId="0" priority="2" rank="2"/>
  </conditionalFormatting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workbookViewId="0">
      <selection activeCell="A35" sqref="A35"/>
    </sheetView>
  </sheetViews>
  <sheetFormatPr defaultRowHeight="15" x14ac:dyDescent="0.25"/>
  <cols>
    <col min="2" max="2" width="60.42578125" style="8" customWidth="1"/>
  </cols>
  <sheetData>
    <row r="1" spans="1:3" x14ac:dyDescent="0.25">
      <c r="A1" s="13" t="s">
        <v>78</v>
      </c>
      <c r="C1" s="2" t="s">
        <v>18</v>
      </c>
    </row>
    <row r="2" spans="1:3" x14ac:dyDescent="0.25">
      <c r="A2" s="1">
        <v>-9</v>
      </c>
      <c r="B2" s="15" t="s">
        <v>34</v>
      </c>
    </row>
    <row r="3" spans="1:3" x14ac:dyDescent="0.25">
      <c r="A3" s="1">
        <v>-8</v>
      </c>
      <c r="B3" s="15" t="s">
        <v>51</v>
      </c>
    </row>
    <row r="4" spans="1:3" x14ac:dyDescent="0.25">
      <c r="A4" s="1">
        <v>-6</v>
      </c>
      <c r="B4" s="15" t="s">
        <v>42</v>
      </c>
    </row>
    <row r="5" spans="1:3" x14ac:dyDescent="0.25">
      <c r="A5" s="1">
        <v>-6</v>
      </c>
      <c r="B5" s="15" t="s">
        <v>53</v>
      </c>
    </row>
    <row r="6" spans="1:3" x14ac:dyDescent="0.25">
      <c r="A6" s="1">
        <v>-6</v>
      </c>
      <c r="B6" s="15" t="s">
        <v>27</v>
      </c>
    </row>
    <row r="7" spans="1:3" x14ac:dyDescent="0.25">
      <c r="A7" s="1">
        <v>-4</v>
      </c>
      <c r="B7" s="15" t="s">
        <v>47</v>
      </c>
    </row>
    <row r="8" spans="1:3" x14ac:dyDescent="0.25">
      <c r="A8" s="1">
        <v>-3</v>
      </c>
      <c r="B8" s="15" t="s">
        <v>36</v>
      </c>
    </row>
    <row r="9" spans="1:3" x14ac:dyDescent="0.25">
      <c r="A9" s="1">
        <v>-2</v>
      </c>
      <c r="B9" s="15" t="s">
        <v>44</v>
      </c>
    </row>
    <row r="10" spans="1:3" ht="15.75" thickBot="1" x14ac:dyDescent="0.3">
      <c r="A10" s="1">
        <v>-2</v>
      </c>
      <c r="B10" s="15" t="s">
        <v>29</v>
      </c>
    </row>
    <row r="11" spans="1:3" ht="15.75" thickBot="1" x14ac:dyDescent="0.3">
      <c r="A11" s="18">
        <f>SUM(A2:A10)</f>
        <v>-46</v>
      </c>
    </row>
    <row r="13" spans="1:3" x14ac:dyDescent="0.25">
      <c r="A13" s="13" t="s">
        <v>77</v>
      </c>
      <c r="C13" s="2" t="s">
        <v>20</v>
      </c>
    </row>
    <row r="14" spans="1:3" x14ac:dyDescent="0.25">
      <c r="A14" s="14">
        <v>-45</v>
      </c>
      <c r="B14" s="16" t="s">
        <v>35</v>
      </c>
    </row>
    <row r="15" spans="1:3" x14ac:dyDescent="0.25">
      <c r="A15" s="14">
        <v>-32</v>
      </c>
      <c r="B15" s="16" t="s">
        <v>37</v>
      </c>
    </row>
    <row r="16" spans="1:3" x14ac:dyDescent="0.25">
      <c r="A16" s="14">
        <v>-30</v>
      </c>
      <c r="B16" s="16" t="s">
        <v>38</v>
      </c>
    </row>
    <row r="17" spans="1:2" x14ac:dyDescent="0.25">
      <c r="A17" s="14">
        <v>-28</v>
      </c>
      <c r="B17" s="16" t="s">
        <v>33</v>
      </c>
    </row>
    <row r="18" spans="1:2" x14ac:dyDescent="0.25">
      <c r="A18" s="14">
        <v>-20</v>
      </c>
      <c r="B18" s="16" t="s">
        <v>39</v>
      </c>
    </row>
    <row r="19" spans="1:2" x14ac:dyDescent="0.25">
      <c r="A19" s="14">
        <v>-18</v>
      </c>
      <c r="B19" s="16" t="s">
        <v>28</v>
      </c>
    </row>
    <row r="20" spans="1:2" x14ac:dyDescent="0.25">
      <c r="A20" s="14">
        <v>-15</v>
      </c>
      <c r="B20" s="16" t="s">
        <v>53</v>
      </c>
    </row>
    <row r="21" spans="1:2" x14ac:dyDescent="0.25">
      <c r="A21" s="14">
        <v>-12</v>
      </c>
      <c r="B21" s="16" t="s">
        <v>31</v>
      </c>
    </row>
    <row r="22" spans="1:2" x14ac:dyDescent="0.25">
      <c r="A22" s="14">
        <v>-12</v>
      </c>
      <c r="B22" s="16" t="s">
        <v>34</v>
      </c>
    </row>
    <row r="23" spans="1:2" x14ac:dyDescent="0.25">
      <c r="A23" s="14">
        <v>-12</v>
      </c>
      <c r="B23" s="16" t="s">
        <v>36</v>
      </c>
    </row>
    <row r="24" spans="1:2" x14ac:dyDescent="0.25">
      <c r="A24" s="14">
        <v>-12</v>
      </c>
      <c r="B24" s="16" t="s">
        <v>42</v>
      </c>
    </row>
    <row r="25" spans="1:2" x14ac:dyDescent="0.25">
      <c r="A25" s="14">
        <v>-9</v>
      </c>
      <c r="B25" s="16" t="s">
        <v>40</v>
      </c>
    </row>
    <row r="26" spans="1:2" x14ac:dyDescent="0.25">
      <c r="A26" s="14">
        <v>-8</v>
      </c>
      <c r="B26" s="16" t="s">
        <v>47</v>
      </c>
    </row>
    <row r="27" spans="1:2" x14ac:dyDescent="0.25">
      <c r="A27" s="14">
        <v>-6</v>
      </c>
      <c r="B27" s="16" t="s">
        <v>32</v>
      </c>
    </row>
    <row r="28" spans="1:2" x14ac:dyDescent="0.25">
      <c r="A28" s="14">
        <v>-6</v>
      </c>
      <c r="B28" s="16" t="s">
        <v>26</v>
      </c>
    </row>
    <row r="29" spans="1:2" x14ac:dyDescent="0.25">
      <c r="A29" s="14">
        <v>-5</v>
      </c>
      <c r="B29" s="16" t="s">
        <v>46</v>
      </c>
    </row>
    <row r="30" spans="1:2" x14ac:dyDescent="0.25">
      <c r="A30" s="14">
        <v>-4</v>
      </c>
      <c r="B30" s="16" t="s">
        <v>44</v>
      </c>
    </row>
    <row r="31" spans="1:2" x14ac:dyDescent="0.25">
      <c r="A31" s="14">
        <v>-4</v>
      </c>
      <c r="B31" s="16" t="s">
        <v>45</v>
      </c>
    </row>
    <row r="32" spans="1:2" x14ac:dyDescent="0.25">
      <c r="A32" s="14">
        <v>-4</v>
      </c>
      <c r="B32" s="16" t="s">
        <v>48</v>
      </c>
    </row>
    <row r="33" spans="1:2" x14ac:dyDescent="0.25">
      <c r="A33" s="14">
        <v>-4</v>
      </c>
      <c r="B33" s="16" t="s">
        <v>27</v>
      </c>
    </row>
    <row r="34" spans="1:2" ht="15.75" thickBot="1" x14ac:dyDescent="0.3">
      <c r="A34" s="14">
        <v>-2</v>
      </c>
      <c r="B34" s="16" t="s">
        <v>43</v>
      </c>
    </row>
    <row r="35" spans="1:2" ht="15.75" thickBot="1" x14ac:dyDescent="0.3">
      <c r="A35" s="18">
        <f>SUM(A14:A34)</f>
        <v>-288</v>
      </c>
      <c r="B35" s="17"/>
    </row>
  </sheetData>
  <sortState xmlns:xlrd2="http://schemas.microsoft.com/office/spreadsheetml/2017/richdata2" ref="A14:B33">
    <sortCondition ref="A14:A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Ranking</vt:lpstr>
      <vt:lpstr>Ranking %</vt:lpstr>
      <vt:lpstr>Analysis</vt:lpstr>
      <vt:lpstr>Ranking!Print_Area</vt:lpstr>
      <vt:lpstr>'Ranking 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Philippa von Ziegenweidt</dc:creator>
  <cp:lastModifiedBy>Windows</cp:lastModifiedBy>
  <cp:lastPrinted>2016-01-11T19:27:45Z</cp:lastPrinted>
  <dcterms:created xsi:type="dcterms:W3CDTF">2016-01-08T04:03:43Z</dcterms:created>
  <dcterms:modified xsi:type="dcterms:W3CDTF">2019-04-11T11:51:11Z</dcterms:modified>
</cp:coreProperties>
</file>